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★MDS－ホームページ★\★各種様式\"/>
    </mc:Choice>
  </mc:AlternateContent>
  <bookViews>
    <workbookView xWindow="0" yWindow="0" windowWidth="21600" windowHeight="9795" tabRatio="787" activeTab="4"/>
  </bookViews>
  <sheets>
    <sheet name="断面力抽出" sheetId="9" r:id="rId1"/>
    <sheet name="１．作用荷重" sheetId="4" r:id="rId2"/>
    <sheet name="２．断面力集計" sheetId="10" r:id="rId3"/>
    <sheet name="応力計算(水平リング梁)" sheetId="5" r:id="rId4"/>
    <sheet name="せん断力の照査" sheetId="8" r:id="rId5"/>
  </sheets>
  <definedNames>
    <definedName name="_xlnm.Print_Area" localSheetId="1">'１．作用荷重'!$A$1:$AF$74</definedName>
    <definedName name="_xlnm.Print_Area" localSheetId="2">'２．断面力集計'!$A$1:$AF$77</definedName>
    <definedName name="_xlnm.Print_Area" localSheetId="4">せん断力の照査!$A$1:$AF$39</definedName>
    <definedName name="_xlnm.Print_Area" localSheetId="3">'応力計算(水平リング梁)'!$A$1:$AF$77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8" l="1"/>
  <c r="AM28" i="5"/>
  <c r="AK29" i="5"/>
  <c r="V34" i="5"/>
  <c r="AL30" i="5" s="1"/>
  <c r="R34" i="5"/>
  <c r="AM30" i="5" s="1"/>
  <c r="N34" i="5"/>
  <c r="AK30" i="5" s="1"/>
  <c r="J34" i="5"/>
  <c r="F34" i="5"/>
  <c r="B34" i="5"/>
  <c r="B29" i="5"/>
  <c r="F29" i="5"/>
  <c r="J29" i="5"/>
  <c r="N29" i="5"/>
  <c r="R29" i="5"/>
  <c r="AM29" i="5" s="1"/>
  <c r="V29" i="5"/>
  <c r="AL29" i="5" s="1"/>
  <c r="F28" i="5"/>
  <c r="J28" i="5"/>
  <c r="N28" i="5"/>
  <c r="AK28" i="5" s="1"/>
  <c r="R28" i="5"/>
  <c r="V28" i="5"/>
  <c r="AL28" i="5" s="1"/>
  <c r="B28" i="5"/>
  <c r="V14" i="10"/>
  <c r="V9" i="10"/>
  <c r="V8" i="10"/>
  <c r="R14" i="10"/>
  <c r="R9" i="10"/>
  <c r="R8" i="10"/>
  <c r="F14" i="10"/>
  <c r="AK14" i="10"/>
  <c r="AL14" i="10"/>
  <c r="N14" i="10" s="1"/>
  <c r="AM14" i="10"/>
  <c r="AN14" i="10"/>
  <c r="AO14" i="10"/>
  <c r="AP14" i="10"/>
  <c r="AJ14" i="10"/>
  <c r="J14" i="10" s="1"/>
  <c r="B3" i="4"/>
  <c r="F8" i="10"/>
  <c r="AK8" i="10"/>
  <c r="AL8" i="10"/>
  <c r="N8" i="10" s="1"/>
  <c r="AM8" i="10"/>
  <c r="AN8" i="10"/>
  <c r="AO8" i="10"/>
  <c r="AP8" i="10"/>
  <c r="AJ8" i="10"/>
  <c r="J8" i="10" s="1"/>
  <c r="F9" i="10"/>
  <c r="AK9" i="10"/>
  <c r="AL9" i="10"/>
  <c r="N9" i="10" s="1"/>
  <c r="AM9" i="10"/>
  <c r="AN9" i="10"/>
  <c r="AO9" i="10"/>
  <c r="AP9" i="10"/>
  <c r="AJ9" i="10"/>
  <c r="J9" i="10" s="1"/>
  <c r="A1" i="10"/>
  <c r="AO13" i="4"/>
  <c r="AO11" i="4"/>
  <c r="AO9" i="4"/>
  <c r="AO7" i="4"/>
  <c r="M30" i="8" l="1"/>
  <c r="H37" i="8" s="1"/>
  <c r="H35" i="8" l="1"/>
  <c r="H34" i="8"/>
  <c r="H36" i="8"/>
  <c r="R23" i="5" s="1"/>
  <c r="O16" i="8" l="1"/>
  <c r="AT37" i="8"/>
  <c r="AT36" i="8"/>
  <c r="AT35" i="8"/>
  <c r="AT34" i="8"/>
  <c r="P34" i="8" s="1"/>
  <c r="P35" i="8" l="1"/>
  <c r="P36" i="8"/>
  <c r="P37" i="8"/>
  <c r="N31" i="8"/>
  <c r="K31" i="8"/>
  <c r="H31" i="8"/>
  <c r="H25" i="8"/>
  <c r="T21" i="8"/>
  <c r="Q21" i="8"/>
  <c r="N21" i="8"/>
  <c r="K21" i="8"/>
  <c r="U15" i="8"/>
  <c r="Q15" i="8"/>
  <c r="N15" i="8"/>
  <c r="H13" i="8"/>
  <c r="H15" i="8" s="1"/>
  <c r="H16" i="8" l="1"/>
  <c r="K16" i="8" s="1"/>
  <c r="V16" i="8" s="1"/>
  <c r="H22" i="8"/>
  <c r="L25" i="8" s="1"/>
  <c r="H26" i="8" s="1"/>
  <c r="I30" i="8" s="1"/>
  <c r="H32" i="8" s="1"/>
  <c r="V34" i="8" l="1"/>
  <c r="U34" i="8" s="1"/>
  <c r="AC34" i="8" s="1"/>
  <c r="V37" i="8"/>
  <c r="U37" i="8" s="1"/>
  <c r="AC37" i="8" s="1"/>
  <c r="V36" i="8"/>
  <c r="U36" i="8" s="1"/>
  <c r="AC36" i="8" s="1"/>
  <c r="V35" i="8"/>
  <c r="U35" i="8" s="1"/>
  <c r="AC35" i="8" s="1"/>
  <c r="A1" i="8"/>
  <c r="L6" i="5" l="1"/>
  <c r="A1" i="5" l="1"/>
</calcChain>
</file>

<file path=xl/sharedStrings.xml><?xml version="1.0" encoding="utf-8"?>
<sst xmlns="http://schemas.openxmlformats.org/spreadsheetml/2006/main" count="1759" uniqueCount="133">
  <si>
    <t>部材番号</t>
    <rPh sb="0" eb="2">
      <t>ブザイ</t>
    </rPh>
    <rPh sb="2" eb="4">
      <t>バンゴウ</t>
    </rPh>
    <phoneticPr fontId="3"/>
  </si>
  <si>
    <t>着目点</t>
    <rPh sb="0" eb="3">
      <t>チャクモクテン</t>
    </rPh>
    <phoneticPr fontId="3"/>
  </si>
  <si>
    <t>曲げモーメント</t>
    <rPh sb="0" eb="1">
      <t>マ</t>
    </rPh>
    <phoneticPr fontId="3"/>
  </si>
  <si>
    <t>せん断力</t>
    <rPh sb="2" eb="3">
      <t>ダン</t>
    </rPh>
    <rPh sb="3" eb="4">
      <t>リョク</t>
    </rPh>
    <phoneticPr fontId="3"/>
  </si>
  <si>
    <t>軸力</t>
    <rPh sb="0" eb="1">
      <t>ジク</t>
    </rPh>
    <rPh sb="1" eb="2">
      <t>リョク</t>
    </rPh>
    <phoneticPr fontId="3"/>
  </si>
  <si>
    <t>kN・m</t>
    <phoneticPr fontId="3"/>
  </si>
  <si>
    <t>kN</t>
    <phoneticPr fontId="3"/>
  </si>
  <si>
    <t>外側</t>
    <rPh sb="0" eb="2">
      <t>ソトガワ</t>
    </rPh>
    <phoneticPr fontId="3"/>
  </si>
  <si>
    <t>内側</t>
    <rPh sb="0" eb="2">
      <t>ウチガワ</t>
    </rPh>
    <phoneticPr fontId="3"/>
  </si>
  <si>
    <t>最大曲げモーメント</t>
    <rPh sb="0" eb="2">
      <t>サイダイ</t>
    </rPh>
    <rPh sb="2" eb="3">
      <t>マ</t>
    </rPh>
    <phoneticPr fontId="3"/>
  </si>
  <si>
    <t>位置</t>
    <rPh sb="0" eb="2">
      <t>イチ</t>
    </rPh>
    <phoneticPr fontId="3"/>
  </si>
  <si>
    <t>（単位mm）</t>
    <rPh sb="1" eb="3">
      <t>タンイ</t>
    </rPh>
    <phoneticPr fontId="3"/>
  </si>
  <si>
    <t>部材は、応力計算の結果、以下の仕様となる。</t>
    <rPh sb="0" eb="2">
      <t>ブザイ</t>
    </rPh>
    <rPh sb="4" eb="6">
      <t>オウリョク</t>
    </rPh>
    <rPh sb="6" eb="8">
      <t>ケイサン</t>
    </rPh>
    <rPh sb="9" eb="11">
      <t>ケッカ</t>
    </rPh>
    <rPh sb="12" eb="14">
      <t>イカ</t>
    </rPh>
    <rPh sb="15" eb="17">
      <t>シヨウ</t>
    </rPh>
    <phoneticPr fontId="3"/>
  </si>
  <si>
    <t>断面力</t>
    <rPh sb="0" eb="2">
      <t>ダンメン</t>
    </rPh>
    <rPh sb="2" eb="3">
      <t>リョク</t>
    </rPh>
    <phoneticPr fontId="3"/>
  </si>
  <si>
    <t>kN/m</t>
    <phoneticPr fontId="3"/>
  </si>
  <si>
    <t>せん断力（MAX）</t>
    <rPh sb="2" eb="3">
      <t>ダン</t>
    </rPh>
    <rPh sb="3" eb="4">
      <t>リョク</t>
    </rPh>
    <phoneticPr fontId="3"/>
  </si>
  <si>
    <t>●</t>
    <phoneticPr fontId="3"/>
  </si>
  <si>
    <t>─</t>
    <phoneticPr fontId="3"/>
  </si>
  <si>
    <t>スターラップ</t>
    <phoneticPr fontId="3"/>
  </si>
  <si>
    <t>水平リング梁は、以下の荷重を考慮する。</t>
    <rPh sb="0" eb="2">
      <t>スイヘイ</t>
    </rPh>
    <rPh sb="5" eb="6">
      <t>ハリ</t>
    </rPh>
    <rPh sb="8" eb="10">
      <t>イカ</t>
    </rPh>
    <rPh sb="11" eb="13">
      <t>カジュウ</t>
    </rPh>
    <rPh sb="14" eb="16">
      <t>コウリョ</t>
    </rPh>
    <phoneticPr fontId="3"/>
  </si>
  <si>
    <t>【外側】</t>
    <rPh sb="1" eb="2">
      <t>ソト</t>
    </rPh>
    <rPh sb="2" eb="3">
      <t>ガワ</t>
    </rPh>
    <phoneticPr fontId="3"/>
  </si>
  <si>
    <t>└</t>
    <phoneticPr fontId="3"/>
  </si>
  <si>
    <t>【内側】</t>
    <rPh sb="1" eb="2">
      <t>ウチ</t>
    </rPh>
    <rPh sb="2" eb="3">
      <t>ガワ</t>
    </rPh>
    <phoneticPr fontId="3"/>
  </si>
  <si>
    <t>／</t>
    <phoneticPr fontId="8"/>
  </si>
  <si>
    <t>（</t>
    <phoneticPr fontId="8"/>
  </si>
  <si>
    <t>＝</t>
    <phoneticPr fontId="8"/>
  </si>
  <si>
    <t>：</t>
    <phoneticPr fontId="8"/>
  </si>
  <si>
    <t>bw</t>
    <phoneticPr fontId="8"/>
  </si>
  <si>
    <t>S</t>
    <phoneticPr fontId="8"/>
  </si>
  <si>
    <t>×</t>
    <phoneticPr fontId="8"/>
  </si>
  <si>
    <t>As</t>
    <phoneticPr fontId="8"/>
  </si>
  <si>
    <t>－</t>
    <phoneticPr fontId="8"/>
  </si>
  <si>
    <t>・・・・</t>
    <phoneticPr fontId="8"/>
  </si>
  <si>
    <t>計算条件</t>
    <rPh sb="0" eb="2">
      <t>ケイサン</t>
    </rPh>
    <rPh sb="2" eb="4">
      <t>ジョウケン</t>
    </rPh>
    <phoneticPr fontId="8"/>
  </si>
  <si>
    <t>部材幅</t>
    <rPh sb="0" eb="2">
      <t>ブザイ</t>
    </rPh>
    <rPh sb="2" eb="3">
      <t>ハバ</t>
    </rPh>
    <phoneticPr fontId="8"/>
  </si>
  <si>
    <t>mm</t>
    <phoneticPr fontId="8"/>
  </si>
  <si>
    <t>有効高さ</t>
    <rPh sb="0" eb="2">
      <t>ユウコウ</t>
    </rPh>
    <rPh sb="2" eb="3">
      <t>タカ</t>
    </rPh>
    <phoneticPr fontId="8"/>
  </si>
  <si>
    <t>d</t>
    <phoneticPr fontId="8"/>
  </si>
  <si>
    <t>設計せん断力</t>
    <rPh sb="0" eb="2">
      <t>セッケイ</t>
    </rPh>
    <rPh sb="4" eb="5">
      <t>ダン</t>
    </rPh>
    <rPh sb="5" eb="6">
      <t>リョク</t>
    </rPh>
    <phoneticPr fontId="8"/>
  </si>
  <si>
    <t>S'max</t>
    <phoneticPr fontId="8"/>
  </si>
  <si>
    <t>kN</t>
    <phoneticPr fontId="8"/>
  </si>
  <si>
    <t>許容せん断応力度</t>
    <rPh sb="0" eb="2">
      <t>キョヨウ</t>
    </rPh>
    <rPh sb="4" eb="5">
      <t>ダン</t>
    </rPh>
    <rPh sb="5" eb="8">
      <t>オウリョクド</t>
    </rPh>
    <phoneticPr fontId="8"/>
  </si>
  <si>
    <t>τa1</t>
    <phoneticPr fontId="8"/>
  </si>
  <si>
    <r>
      <t>N/mm</t>
    </r>
    <r>
      <rPr>
        <vertAlign val="superscript"/>
        <sz val="10.5"/>
        <rFont val="ＭＳ Ｐ明朝"/>
        <family val="1"/>
        <charset val="128"/>
      </rPr>
      <t>2</t>
    </r>
    <phoneticPr fontId="8"/>
  </si>
  <si>
    <t>鉄筋の許容引張応力度</t>
    <rPh sb="0" eb="2">
      <t>テッキン</t>
    </rPh>
    <rPh sb="3" eb="5">
      <t>キョヨウ</t>
    </rPh>
    <rPh sb="5" eb="7">
      <t>ヒッパリ</t>
    </rPh>
    <rPh sb="7" eb="9">
      <t>オウリョク</t>
    </rPh>
    <rPh sb="9" eb="10">
      <t>ド</t>
    </rPh>
    <phoneticPr fontId="8"/>
  </si>
  <si>
    <t>σsa</t>
    <phoneticPr fontId="8"/>
  </si>
  <si>
    <t>スターラップの部材軸方向間隔</t>
    <rPh sb="7" eb="9">
      <t>ブザイ</t>
    </rPh>
    <rPh sb="9" eb="10">
      <t>ジク</t>
    </rPh>
    <rPh sb="10" eb="12">
      <t>ホウコウ</t>
    </rPh>
    <rPh sb="12" eb="14">
      <t>カンカク</t>
    </rPh>
    <phoneticPr fontId="8"/>
  </si>
  <si>
    <t>s</t>
    <phoneticPr fontId="8"/>
  </si>
  <si>
    <t>係数</t>
    <rPh sb="0" eb="2">
      <t>ケイスウ</t>
    </rPh>
    <phoneticPr fontId="8"/>
  </si>
  <si>
    <t>j</t>
    <phoneticPr fontId="8"/>
  </si>
  <si>
    <t>せん断応力</t>
    <rPh sb="2" eb="3">
      <t>ダン</t>
    </rPh>
    <rPh sb="3" eb="5">
      <t>オウリョク</t>
    </rPh>
    <phoneticPr fontId="8"/>
  </si>
  <si>
    <t>S'</t>
    <phoneticPr fontId="8"/>
  </si>
  <si>
    <t>τ</t>
    <phoneticPr fontId="8"/>
  </si>
  <si>
    <t>S’／bjd</t>
    <phoneticPr fontId="8"/>
  </si>
  <si>
    <t>N</t>
    <phoneticPr fontId="8"/>
  </si>
  <si>
    <t>×</t>
    <phoneticPr fontId="8"/>
  </si>
  <si>
    <t>）</t>
    <phoneticPr fontId="8"/>
  </si>
  <si>
    <t>τa</t>
    <phoneticPr fontId="8"/>
  </si>
  <si>
    <t>必要スターラップ量の計算</t>
    <rPh sb="0" eb="2">
      <t>ヒツヨウ</t>
    </rPh>
    <rPh sb="8" eb="9">
      <t>リョウ</t>
    </rPh>
    <rPh sb="10" eb="12">
      <t>ケイサン</t>
    </rPh>
    <phoneticPr fontId="8"/>
  </si>
  <si>
    <t>①斜め引張鉄筋以外が受けるせん断力</t>
    <rPh sb="1" eb="2">
      <t>ナナ</t>
    </rPh>
    <rPh sb="3" eb="5">
      <t>ヒッパリ</t>
    </rPh>
    <rPh sb="5" eb="7">
      <t>テッキン</t>
    </rPh>
    <rPh sb="7" eb="9">
      <t>イガイ</t>
    </rPh>
    <rPh sb="10" eb="11">
      <t>ウ</t>
    </rPh>
    <rPh sb="15" eb="16">
      <t>ダン</t>
    </rPh>
    <rPh sb="16" eb="17">
      <t>リョク</t>
    </rPh>
    <phoneticPr fontId="8"/>
  </si>
  <si>
    <t>Vc</t>
    <phoneticPr fontId="8"/>
  </si>
  <si>
    <t>ｊ</t>
    <phoneticPr fontId="8"/>
  </si>
  <si>
    <t>②スターラップが受けるせん断力</t>
    <rPh sb="8" eb="9">
      <t>ウ</t>
    </rPh>
    <rPh sb="13" eb="14">
      <t>ダン</t>
    </rPh>
    <rPh sb="14" eb="15">
      <t>リョク</t>
    </rPh>
    <phoneticPr fontId="8"/>
  </si>
  <si>
    <t>Vs</t>
    <phoneticPr fontId="8"/>
  </si>
  <si>
    <t>V</t>
    <phoneticPr fontId="8"/>
  </si>
  <si>
    <t>③部材軸直角方向に必要なスターラップ量</t>
    <rPh sb="1" eb="3">
      <t>ブザイ</t>
    </rPh>
    <rPh sb="3" eb="4">
      <t>ジク</t>
    </rPh>
    <rPh sb="4" eb="6">
      <t>チョッカク</t>
    </rPh>
    <rPh sb="6" eb="8">
      <t>ホウコウ</t>
    </rPh>
    <rPh sb="9" eb="11">
      <t>ヒツヨウ</t>
    </rPh>
    <rPh sb="18" eb="19">
      <t>リョウ</t>
    </rPh>
    <phoneticPr fontId="8"/>
  </si>
  <si>
    <t>Aw</t>
    <phoneticPr fontId="8"/>
  </si>
  <si>
    <r>
      <t>mm</t>
    </r>
    <r>
      <rPr>
        <vertAlign val="superscript"/>
        <sz val="10.5"/>
        <rFont val="ＭＳ Ｐ明朝"/>
        <family val="1"/>
        <charset val="128"/>
      </rPr>
      <t>2</t>
    </r>
    <phoneticPr fontId="8"/>
  </si>
  <si>
    <t>④スターラップ量</t>
    <rPh sb="7" eb="8">
      <t>リョウ</t>
    </rPh>
    <phoneticPr fontId="8"/>
  </si>
  <si>
    <t>↑</t>
    <phoneticPr fontId="3"/>
  </si>
  <si>
    <t>│</t>
    <phoneticPr fontId="3"/>
  </si>
  <si>
    <t>D13</t>
    <phoneticPr fontId="3"/>
  </si>
  <si>
    <t>D16</t>
    <phoneticPr fontId="3"/>
  </si>
  <si>
    <t>D19</t>
    <phoneticPr fontId="3"/>
  </si>
  <si>
    <t>D22</t>
    <phoneticPr fontId="3"/>
  </si>
  <si>
    <t>1)</t>
    <phoneticPr fontId="8"/>
  </si>
  <si>
    <t>2)</t>
    <phoneticPr fontId="8"/>
  </si>
  <si>
    <t>3)</t>
    <phoneticPr fontId="8"/>
  </si>
  <si>
    <t>部材番号</t>
  </si>
  <si>
    <t>(</t>
  </si>
  <si>
    <t>-</t>
  </si>
  <si>
    <t>)</t>
  </si>
  <si>
    <t>着目点</t>
  </si>
  <si>
    <t>距離</t>
  </si>
  <si>
    <t>曲げモーメント</t>
  </si>
  <si>
    <t>せん断力</t>
  </si>
  <si>
    <t>軸力</t>
  </si>
  <si>
    <t>たわみ</t>
  </si>
  <si>
    <t>Mz(kN･m)</t>
  </si>
  <si>
    <t>Sy(kN)</t>
  </si>
  <si>
    <t>Nx(kN)</t>
  </si>
  <si>
    <t>δ(mm)</t>
  </si>
  <si>
    <t>i</t>
  </si>
  <si>
    <t>j</t>
  </si>
  <si>
    <t>(m)</t>
  </si>
  <si>
    <t>●</t>
    <phoneticPr fontId="3"/>
  </si>
  <si>
    <t>●</t>
    <phoneticPr fontId="3"/>
  </si>
  <si>
    <t>D19-3本</t>
    <rPh sb="5" eb="6">
      <t>ホン</t>
    </rPh>
    <phoneticPr fontId="3"/>
  </si>
  <si>
    <r>
      <t>mm</t>
    </r>
    <r>
      <rPr>
        <vertAlign val="superscript"/>
        <sz val="10.5"/>
        <rFont val="ＭＳ Ｐ明朝"/>
        <family val="1"/>
        <charset val="128"/>
      </rPr>
      <t>3</t>
    </r>
    <r>
      <rPr>
        <sz val="10.5"/>
        <color theme="1"/>
        <rFont val="ＭＳ Ｐゴシック"/>
        <family val="2"/>
        <charset val="128"/>
        <scheme val="minor"/>
      </rPr>
      <t/>
    </r>
  </si>
  <si>
    <r>
      <t>mm</t>
    </r>
    <r>
      <rPr>
        <vertAlign val="superscript"/>
        <sz val="10.5"/>
        <rFont val="ＭＳ Ｐ明朝"/>
        <family val="1"/>
        <charset val="128"/>
      </rPr>
      <t>4</t>
    </r>
    <r>
      <rPr>
        <sz val="10.5"/>
        <color theme="1"/>
        <rFont val="ＭＳ Ｐゴシック"/>
        <family val="2"/>
        <charset val="128"/>
        <scheme val="minor"/>
      </rPr>
      <t/>
    </r>
  </si>
  <si>
    <r>
      <t>mm</t>
    </r>
    <r>
      <rPr>
        <vertAlign val="superscript"/>
        <sz val="10.5"/>
        <rFont val="ＭＳ Ｐ明朝"/>
        <family val="1"/>
        <charset val="128"/>
      </rPr>
      <t>5</t>
    </r>
    <r>
      <rPr>
        <sz val="10.5"/>
        <color theme="1"/>
        <rFont val="ＭＳ Ｐゴシック"/>
        <family val="2"/>
        <charset val="128"/>
        <scheme val="minor"/>
      </rPr>
      <t/>
    </r>
  </si>
  <si>
    <t>採用</t>
    <rPh sb="0" eb="2">
      <t>サイヨウ</t>
    </rPh>
    <phoneticPr fontId="3"/>
  </si>
  <si>
    <t>採用</t>
    <rPh sb="0" eb="2">
      <t>サイヨウ</t>
    </rPh>
    <phoneticPr fontId="3"/>
  </si>
  <si>
    <t>P1</t>
    <phoneticPr fontId="3"/>
  </si>
  <si>
    <t>=</t>
    <phoneticPr fontId="3"/>
  </si>
  <si>
    <t>×（</t>
    <phoneticPr fontId="3"/>
  </si>
  <si>
    <t>＋</t>
    <phoneticPr fontId="3"/>
  </si>
  <si>
    <t>）×</t>
    <phoneticPr fontId="3"/>
  </si>
  <si>
    <t>＝</t>
    <phoneticPr fontId="3"/>
  </si>
  <si>
    <t>P2</t>
  </si>
  <si>
    <t>）×</t>
    <phoneticPr fontId="3"/>
  </si>
  <si>
    <t>P3</t>
  </si>
  <si>
    <t>P4</t>
  </si>
  <si>
    <t>◆基本荷重ケース</t>
  </si>
  <si>
    <t>MAX</t>
  </si>
  <si>
    <t>---</t>
  </si>
  <si>
    <t>MIN</t>
  </si>
  <si>
    <t>格点番号</t>
  </si>
  <si>
    <t>水平変位</t>
  </si>
  <si>
    <t>鉛直変位</t>
  </si>
  <si>
    <t>回転変位</t>
  </si>
  <si>
    <t>δx(mm)</t>
  </si>
  <si>
    <t>δy(mm)</t>
  </si>
  <si>
    <t>θz(mrad)</t>
  </si>
  <si>
    <t>水平反力</t>
  </si>
  <si>
    <t>鉛直反力</t>
  </si>
  <si>
    <t>回転反力</t>
  </si>
  <si>
    <t>RX(kN)</t>
  </si>
  <si>
    <t>RY(kN)</t>
  </si>
  <si>
    <t>RM(kN･m)</t>
  </si>
  <si>
    <t>外側</t>
    <rPh sb="0" eb="1">
      <t>ソト</t>
    </rPh>
    <rPh sb="1" eb="2">
      <t>ガワ</t>
    </rPh>
    <phoneticPr fontId="3"/>
  </si>
  <si>
    <t>水平リング梁計算</t>
  </si>
  <si>
    <t>フレーム計算より</t>
    <rPh sb="4" eb="6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</si>
</sst>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00;[Red]\-#,##0.000"/>
    <numFmt numFmtId="177" formatCode="#,##0.000"/>
    <numFmt numFmtId="178" formatCode="0.00&quot;ｍ&quot;"/>
    <numFmt numFmtId="179" formatCode="#,##0.0;[Red]\-#,##0.0"/>
    <numFmt numFmtId="180" formatCode="#,##0.0000;[Red]\-#,##0.0000"/>
    <numFmt numFmtId="181" formatCode="0.0000"/>
  </numFmts>
  <fonts count="13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.5"/>
      <color rgb="FF3333FF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vertAlign val="superscript"/>
      <sz val="10.5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HGPｺﾞｼｯｸE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176" fontId="7" fillId="2" borderId="0" xfId="1" applyNumberFormat="1" applyFont="1" applyFill="1" applyBorder="1" applyAlignment="1">
      <alignment horizontal="left" vertical="center"/>
    </xf>
    <xf numFmtId="38" fontId="7" fillId="2" borderId="0" xfId="1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78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 shrinkToFit="1"/>
    </xf>
    <xf numFmtId="0" fontId="9" fillId="2" borderId="10" xfId="0" applyFont="1" applyFill="1" applyBorder="1" applyAlignment="1">
      <alignment horizontal="center" vertical="center"/>
    </xf>
    <xf numFmtId="40" fontId="9" fillId="2" borderId="10" xfId="1" applyNumberFormat="1" applyFont="1" applyFill="1" applyBorder="1" applyAlignment="1">
      <alignment horizontal="center" vertical="center" shrinkToFit="1"/>
    </xf>
    <xf numFmtId="178" fontId="9" fillId="2" borderId="10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176" fontId="4" fillId="2" borderId="0" xfId="1" applyNumberFormat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12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0" fontId="9" fillId="2" borderId="0" xfId="1" applyNumberFormat="1" applyFont="1" applyFill="1" applyAlignment="1">
      <alignment horizontal="center" vertical="center"/>
    </xf>
    <xf numFmtId="178" fontId="9" fillId="2" borderId="0" xfId="0" applyNumberFormat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right" vertical="center"/>
    </xf>
    <xf numFmtId="40" fontId="9" fillId="2" borderId="0" xfId="1" applyNumberFormat="1" applyFont="1" applyFill="1" applyAlignment="1">
      <alignment horizontal="center" vertical="center" shrinkToFit="1"/>
    </xf>
    <xf numFmtId="0" fontId="5" fillId="2" borderId="5" xfId="0" applyFont="1" applyFill="1" applyBorder="1" applyAlignment="1">
      <alignment horizontal="right" vertical="center"/>
    </xf>
    <xf numFmtId="179" fontId="5" fillId="2" borderId="4" xfId="1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179" fontId="5" fillId="2" borderId="6" xfId="1" applyNumberFormat="1" applyFont="1" applyFill="1" applyBorder="1" applyAlignment="1">
      <alignment horizontal="right" vertical="center"/>
    </xf>
    <xf numFmtId="176" fontId="4" fillId="2" borderId="7" xfId="1" applyNumberFormat="1" applyFont="1" applyFill="1" applyBorder="1" applyAlignment="1">
      <alignment horizontal="right" vertical="center"/>
    </xf>
    <xf numFmtId="179" fontId="4" fillId="2" borderId="6" xfId="1" applyNumberFormat="1" applyFont="1" applyFill="1" applyBorder="1" applyAlignment="1">
      <alignment horizontal="right" vertical="center"/>
    </xf>
    <xf numFmtId="176" fontId="4" fillId="2" borderId="3" xfId="1" applyNumberFormat="1" applyFont="1" applyFill="1" applyBorder="1" applyAlignment="1">
      <alignment horizontal="right" vertical="center"/>
    </xf>
    <xf numFmtId="179" fontId="4" fillId="2" borderId="2" xfId="1" applyNumberFormat="1" applyFont="1" applyFill="1" applyBorder="1" applyAlignment="1">
      <alignment horizontal="right" vertical="center"/>
    </xf>
    <xf numFmtId="179" fontId="5" fillId="2" borderId="1" xfId="1" applyNumberFormat="1" applyFont="1" applyFill="1" applyBorder="1" applyAlignment="1">
      <alignment horizontal="right" vertical="center"/>
    </xf>
    <xf numFmtId="179" fontId="4" fillId="2" borderId="1" xfId="1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76" fontId="4" fillId="2" borderId="0" xfId="1" applyNumberFormat="1" applyFont="1" applyFill="1" applyAlignment="1">
      <alignment horizontal="left" vertical="center"/>
    </xf>
    <xf numFmtId="176" fontId="4" fillId="2" borderId="0" xfId="1" applyNumberFormat="1" applyFont="1" applyFill="1" applyBorder="1" applyAlignment="1">
      <alignment vertical="center"/>
    </xf>
    <xf numFmtId="38" fontId="4" fillId="2" borderId="0" xfId="1" applyFont="1" applyFill="1" applyAlignment="1">
      <alignment horizontal="left" vertical="center"/>
    </xf>
    <xf numFmtId="177" fontId="4" fillId="2" borderId="0" xfId="1" applyNumberFormat="1" applyFont="1" applyFill="1" applyAlignment="1">
      <alignment horizontal="center" vertical="center"/>
    </xf>
    <xf numFmtId="177" fontId="4" fillId="2" borderId="0" xfId="1" applyNumberFormat="1" applyFont="1" applyFill="1" applyAlignment="1">
      <alignment horizontal="left" vertic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176" fontId="4" fillId="2" borderId="9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4" xfId="1" applyNumberFormat="1" applyFont="1" applyFill="1" applyBorder="1" applyAlignment="1">
      <alignment horizontal="center" vertical="center"/>
    </xf>
    <xf numFmtId="176" fontId="4" fillId="2" borderId="10" xfId="1" applyNumberFormat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176" fontId="4" fillId="2" borderId="12" xfId="1" applyNumberFormat="1" applyFont="1" applyFill="1" applyBorder="1" applyAlignment="1">
      <alignment horizontal="center" vertical="center"/>
    </xf>
    <xf numFmtId="176" fontId="4" fillId="2" borderId="8" xfId="1" applyNumberFormat="1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horizontal="left"/>
    </xf>
    <xf numFmtId="38" fontId="4" fillId="2" borderId="0" xfId="1" applyFont="1" applyFill="1" applyBorder="1" applyAlignment="1">
      <alignment horizontal="right" vertical="center" textRotation="90" shrinkToFit="1"/>
    </xf>
    <xf numFmtId="38" fontId="4" fillId="2" borderId="0" xfId="1" applyFont="1" applyFill="1" applyBorder="1" applyAlignment="1">
      <alignment horizontal="center" vertical="center" textRotation="90" shrinkToFit="1"/>
    </xf>
    <xf numFmtId="38" fontId="5" fillId="2" borderId="9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176" fontId="4" fillId="4" borderId="3" xfId="1" applyNumberFormat="1" applyFont="1" applyFill="1" applyBorder="1" applyAlignment="1">
      <alignment horizontal="center" vertical="center"/>
    </xf>
    <xf numFmtId="38" fontId="4" fillId="4" borderId="8" xfId="1" applyFont="1" applyFill="1" applyBorder="1" applyAlignment="1">
      <alignment horizontal="center" vertical="center"/>
    </xf>
    <xf numFmtId="176" fontId="4" fillId="4" borderId="14" xfId="1" applyNumberFormat="1" applyFont="1" applyFill="1" applyBorder="1" applyAlignment="1">
      <alignment horizontal="center" vertical="center"/>
    </xf>
    <xf numFmtId="176" fontId="4" fillId="4" borderId="12" xfId="1" applyNumberFormat="1" applyFont="1" applyFill="1" applyBorder="1" applyAlignment="1">
      <alignment horizontal="center" vertical="center"/>
    </xf>
    <xf numFmtId="176" fontId="4" fillId="4" borderId="0" xfId="1" applyNumberFormat="1" applyFont="1" applyFill="1" applyBorder="1" applyAlignment="1">
      <alignment horizontal="center" vertical="center"/>
    </xf>
    <xf numFmtId="38" fontId="4" fillId="4" borderId="20" xfId="1" applyFont="1" applyFill="1" applyBorder="1" applyAlignment="1">
      <alignment horizontal="center" vertical="center"/>
    </xf>
    <xf numFmtId="38" fontId="4" fillId="4" borderId="0" xfId="1" applyFont="1" applyFill="1" applyBorder="1" applyAlignment="1">
      <alignment horizontal="center" vertical="center"/>
    </xf>
    <xf numFmtId="176" fontId="4" fillId="4" borderId="21" xfId="1" applyNumberFormat="1" applyFont="1" applyFill="1" applyBorder="1" applyAlignment="1">
      <alignment horizontal="center" vertical="center"/>
    </xf>
    <xf numFmtId="176" fontId="4" fillId="4" borderId="15" xfId="1" applyNumberFormat="1" applyFont="1" applyFill="1" applyBorder="1" applyAlignment="1">
      <alignment horizontal="center" vertical="center"/>
    </xf>
    <xf numFmtId="38" fontId="4" fillId="4" borderId="4" xfId="1" applyFont="1" applyFill="1" applyBorder="1" applyAlignment="1">
      <alignment horizontal="center" vertical="center"/>
    </xf>
    <xf numFmtId="176" fontId="4" fillId="4" borderId="5" xfId="1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vertical="center"/>
    </xf>
    <xf numFmtId="176" fontId="4" fillId="2" borderId="0" xfId="1" applyNumberFormat="1" applyFont="1" applyFill="1" applyBorder="1" applyAlignment="1">
      <alignment horizontal="center" vertical="center" shrinkToFit="1"/>
    </xf>
    <xf numFmtId="176" fontId="4" fillId="2" borderId="0" xfId="1" applyNumberFormat="1" applyFont="1" applyFill="1" applyAlignment="1">
      <alignment vertical="center"/>
    </xf>
    <xf numFmtId="176" fontId="4" fillId="2" borderId="0" xfId="1" applyNumberFormat="1" applyFont="1" applyFill="1" applyAlignment="1">
      <alignment horizontal="center" vertical="center" shrinkToFit="1"/>
    </xf>
    <xf numFmtId="176" fontId="4" fillId="2" borderId="0" xfId="1" applyNumberFormat="1" applyFont="1" applyFill="1" applyBorder="1" applyAlignment="1">
      <alignment horizontal="center" vertical="center" shrinkToFit="1"/>
    </xf>
    <xf numFmtId="40" fontId="4" fillId="2" borderId="0" xfId="1" applyNumberFormat="1" applyFont="1" applyFill="1" applyAlignment="1">
      <alignment horizontal="center" vertical="center" shrinkToFit="1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9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2" borderId="4" xfId="1" applyNumberFormat="1" applyFont="1" applyFill="1" applyBorder="1" applyAlignment="1">
      <alignment horizontal="center" vertical="center"/>
    </xf>
    <xf numFmtId="176" fontId="4" fillId="2" borderId="10" xfId="1" applyNumberFormat="1" applyFont="1" applyFill="1" applyBorder="1" applyAlignment="1">
      <alignment horizontal="center" vertical="center"/>
    </xf>
    <xf numFmtId="176" fontId="4" fillId="2" borderId="5" xfId="1" applyNumberFormat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 shrinkToFit="1"/>
    </xf>
    <xf numFmtId="176" fontId="4" fillId="2" borderId="9" xfId="1" applyNumberFormat="1" applyFont="1" applyFill="1" applyBorder="1" applyAlignment="1">
      <alignment horizontal="center" vertical="center" shrinkToFit="1"/>
    </xf>
    <xf numFmtId="176" fontId="4" fillId="2" borderId="3" xfId="1" applyNumberFormat="1" applyFont="1" applyFill="1" applyBorder="1" applyAlignment="1">
      <alignment horizontal="center" vertical="center" shrinkToFit="1"/>
    </xf>
    <xf numFmtId="176" fontId="4" fillId="2" borderId="6" xfId="1" applyNumberFormat="1" applyFont="1" applyFill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177" fontId="4" fillId="2" borderId="6" xfId="1" applyNumberFormat="1" applyFont="1" applyFill="1" applyBorder="1" applyAlignment="1">
      <alignment horizontal="center" vertical="center"/>
    </xf>
    <xf numFmtId="177" fontId="4" fillId="2" borderId="11" xfId="1" applyNumberFormat="1" applyFont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/>
    </xf>
    <xf numFmtId="177" fontId="4" fillId="2" borderId="2" xfId="1" applyNumberFormat="1" applyFont="1" applyFill="1" applyBorder="1" applyAlignment="1">
      <alignment horizontal="center" vertical="center"/>
    </xf>
    <xf numFmtId="177" fontId="4" fillId="2" borderId="9" xfId="1" applyNumberFormat="1" applyFont="1" applyFill="1" applyBorder="1" applyAlignment="1">
      <alignment horizontal="center" vertical="center"/>
    </xf>
    <xf numFmtId="177" fontId="4" fillId="2" borderId="3" xfId="1" applyNumberFormat="1" applyFont="1" applyFill="1" applyBorder="1" applyAlignment="1">
      <alignment horizontal="center" vertical="center"/>
    </xf>
    <xf numFmtId="177" fontId="4" fillId="2" borderId="4" xfId="1" applyNumberFormat="1" applyFont="1" applyFill="1" applyBorder="1" applyAlignment="1">
      <alignment horizontal="center" vertical="center"/>
    </xf>
    <xf numFmtId="177" fontId="4" fillId="2" borderId="10" xfId="1" applyNumberFormat="1" applyFont="1" applyFill="1" applyBorder="1" applyAlignment="1">
      <alignment horizontal="center" vertical="center"/>
    </xf>
    <xf numFmtId="177" fontId="4" fillId="2" borderId="5" xfId="1" applyNumberFormat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/>
    </xf>
    <xf numFmtId="177" fontId="4" fillId="2" borderId="2" xfId="1" applyNumberFormat="1" applyFont="1" applyFill="1" applyBorder="1" applyAlignment="1">
      <alignment horizontal="center" vertical="center" shrinkToFit="1"/>
    </xf>
    <xf numFmtId="177" fontId="4" fillId="2" borderId="9" xfId="1" applyNumberFormat="1" applyFont="1" applyFill="1" applyBorder="1" applyAlignment="1">
      <alignment horizontal="center" vertical="center" shrinkToFit="1"/>
    </xf>
    <xf numFmtId="177" fontId="4" fillId="2" borderId="3" xfId="1" applyNumberFormat="1" applyFont="1" applyFill="1" applyBorder="1" applyAlignment="1">
      <alignment horizontal="center" vertical="center" shrinkToFit="1"/>
    </xf>
    <xf numFmtId="176" fontId="6" fillId="2" borderId="0" xfId="1" applyNumberFormat="1" applyFont="1" applyFill="1" applyAlignment="1">
      <alignment horizontal="center" vertical="center"/>
    </xf>
    <xf numFmtId="176" fontId="4" fillId="2" borderId="0" xfId="1" applyNumberFormat="1" applyFont="1" applyFill="1" applyAlignment="1">
      <alignment horizontal="center"/>
    </xf>
    <xf numFmtId="38" fontId="4" fillId="2" borderId="12" xfId="1" applyFont="1" applyFill="1" applyBorder="1" applyAlignment="1">
      <alignment horizontal="right" vertical="center" textRotation="90" shrinkToFit="1"/>
    </xf>
    <xf numFmtId="38" fontId="4" fillId="2" borderId="16" xfId="1" applyFont="1" applyFill="1" applyBorder="1" applyAlignment="1">
      <alignment horizontal="center" vertical="center" textRotation="90" shrinkToFit="1"/>
    </xf>
    <xf numFmtId="38" fontId="4" fillId="2" borderId="13" xfId="1" applyFont="1" applyFill="1" applyBorder="1" applyAlignment="1">
      <alignment horizontal="center" vertical="center" textRotation="90" shrinkToFit="1"/>
    </xf>
    <xf numFmtId="176" fontId="4" fillId="2" borderId="9" xfId="1" applyNumberFormat="1" applyFont="1" applyFill="1" applyBorder="1" applyAlignment="1">
      <alignment horizontal="center" vertical="center" textRotation="90" shrinkToFit="1"/>
    </xf>
    <xf numFmtId="176" fontId="4" fillId="2" borderId="0" xfId="1" applyNumberFormat="1" applyFont="1" applyFill="1" applyBorder="1" applyAlignment="1">
      <alignment horizontal="center" vertical="center" textRotation="90" shrinkToFit="1"/>
    </xf>
    <xf numFmtId="176" fontId="4" fillId="2" borderId="10" xfId="1" applyNumberFormat="1" applyFont="1" applyFill="1" applyBorder="1" applyAlignment="1">
      <alignment horizontal="center" vertical="center" textRotation="90" shrinkToFit="1"/>
    </xf>
    <xf numFmtId="38" fontId="6" fillId="4" borderId="24" xfId="1" applyFont="1" applyFill="1" applyBorder="1" applyAlignment="1">
      <alignment horizontal="center" vertical="center"/>
    </xf>
    <xf numFmtId="38" fontId="5" fillId="4" borderId="25" xfId="1" applyFont="1" applyFill="1" applyBorder="1" applyAlignment="1">
      <alignment horizontal="center" vertical="center"/>
    </xf>
    <xf numFmtId="176" fontId="6" fillId="2" borderId="12" xfId="1" applyNumberFormat="1" applyFont="1" applyFill="1" applyBorder="1" applyAlignment="1">
      <alignment horizontal="center" vertical="center" textRotation="90"/>
    </xf>
    <xf numFmtId="38" fontId="4" fillId="4" borderId="18" xfId="1" applyFont="1" applyFill="1" applyBorder="1" applyAlignment="1">
      <alignment horizontal="left" vertical="center"/>
    </xf>
    <xf numFmtId="38" fontId="4" fillId="4" borderId="14" xfId="1" applyFont="1" applyFill="1" applyBorder="1" applyAlignment="1">
      <alignment horizontal="left" vertical="center"/>
    </xf>
    <xf numFmtId="38" fontId="4" fillId="4" borderId="20" xfId="1" applyFont="1" applyFill="1" applyBorder="1" applyAlignment="1">
      <alignment horizontal="left" vertical="center"/>
    </xf>
    <xf numFmtId="38" fontId="4" fillId="4" borderId="0" xfId="1" applyFont="1" applyFill="1" applyBorder="1" applyAlignment="1">
      <alignment horizontal="left" vertical="center"/>
    </xf>
    <xf numFmtId="176" fontId="4" fillId="4" borderId="14" xfId="1" applyNumberFormat="1" applyFont="1" applyFill="1" applyBorder="1" applyAlignment="1">
      <alignment horizontal="right" vertical="center"/>
    </xf>
    <xf numFmtId="176" fontId="4" fillId="4" borderId="19" xfId="1" applyNumberFormat="1" applyFont="1" applyFill="1" applyBorder="1" applyAlignment="1">
      <alignment horizontal="right" vertical="center"/>
    </xf>
    <xf numFmtId="176" fontId="4" fillId="4" borderId="0" xfId="1" applyNumberFormat="1" applyFont="1" applyFill="1" applyBorder="1" applyAlignment="1">
      <alignment horizontal="right" vertical="center"/>
    </xf>
    <xf numFmtId="176" fontId="4" fillId="4" borderId="21" xfId="1" applyNumberFormat="1" applyFont="1" applyFill="1" applyBorder="1" applyAlignment="1">
      <alignment horizontal="right" vertical="center"/>
    </xf>
    <xf numFmtId="38" fontId="4" fillId="2" borderId="13" xfId="1" applyFont="1" applyFill="1" applyBorder="1" applyAlignment="1">
      <alignment horizontal="center" vertical="center" textRotation="90"/>
    </xf>
    <xf numFmtId="38" fontId="4" fillId="4" borderId="22" xfId="1" applyFont="1" applyFill="1" applyBorder="1" applyAlignment="1">
      <alignment horizontal="left" vertical="center"/>
    </xf>
    <xf numFmtId="38" fontId="4" fillId="4" borderId="15" xfId="1" applyFont="1" applyFill="1" applyBorder="1" applyAlignment="1">
      <alignment horizontal="left" vertical="center"/>
    </xf>
    <xf numFmtId="176" fontId="4" fillId="4" borderId="15" xfId="1" applyNumberFormat="1" applyFont="1" applyFill="1" applyBorder="1" applyAlignment="1">
      <alignment horizontal="right" vertical="center"/>
    </xf>
    <xf numFmtId="176" fontId="4" fillId="4" borderId="23" xfId="1" applyNumberFormat="1" applyFont="1" applyFill="1" applyBorder="1" applyAlignment="1">
      <alignment horizontal="right" vertical="center"/>
    </xf>
    <xf numFmtId="38" fontId="4" fillId="2" borderId="17" xfId="1" applyFont="1" applyFill="1" applyBorder="1" applyAlignment="1">
      <alignment horizontal="center" vertical="center" textRotation="90" shrinkToFit="1"/>
    </xf>
    <xf numFmtId="38" fontId="4" fillId="2" borderId="10" xfId="1" applyFont="1" applyFill="1" applyBorder="1" applyAlignment="1">
      <alignment horizont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left"/>
    </xf>
    <xf numFmtId="38" fontId="4" fillId="2" borderId="11" xfId="1" applyFont="1" applyFill="1" applyBorder="1" applyAlignment="1">
      <alignment horizontal="left"/>
    </xf>
    <xf numFmtId="38" fontId="4" fillId="2" borderId="11" xfId="1" applyFont="1" applyFill="1" applyBorder="1" applyAlignment="1">
      <alignment horizontal="center"/>
    </xf>
    <xf numFmtId="38" fontId="4" fillId="2" borderId="11" xfId="1" applyFont="1" applyFill="1" applyBorder="1" applyAlignment="1">
      <alignment horizontal="right"/>
    </xf>
    <xf numFmtId="38" fontId="4" fillId="2" borderId="7" xfId="1" applyFont="1" applyFill="1" applyBorder="1" applyAlignment="1">
      <alignment horizontal="right"/>
    </xf>
    <xf numFmtId="176" fontId="6" fillId="2" borderId="8" xfId="1" applyNumberFormat="1" applyFont="1" applyFill="1" applyBorder="1" applyAlignment="1">
      <alignment horizontal="center" vertical="center" textRotation="90"/>
    </xf>
    <xf numFmtId="0" fontId="9" fillId="2" borderId="0" xfId="0" applyFont="1" applyFill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181" fontId="9" fillId="2" borderId="0" xfId="2" applyNumberFormat="1" applyFont="1" applyFill="1" applyAlignment="1">
      <alignment horizontal="center" vertical="center"/>
    </xf>
    <xf numFmtId="180" fontId="9" fillId="2" borderId="0" xfId="1" applyNumberFormat="1" applyFont="1" applyFill="1" applyAlignment="1">
      <alignment horizontal="center" vertical="center"/>
    </xf>
    <xf numFmtId="176" fontId="9" fillId="2" borderId="0" xfId="1" applyNumberFormat="1" applyFont="1" applyFill="1" applyAlignment="1">
      <alignment horizontal="center" vertical="center"/>
    </xf>
    <xf numFmtId="176" fontId="9" fillId="2" borderId="0" xfId="1" applyNumberFormat="1" applyFont="1" applyFill="1" applyAlignment="1">
      <alignment horizontal="center" vertical="center" shrinkToFit="1"/>
    </xf>
    <xf numFmtId="0" fontId="9" fillId="2" borderId="0" xfId="0" applyFont="1" applyFill="1" applyAlignment="1">
      <alignment horizontal="left" vertical="center" shrinkToFit="1"/>
    </xf>
    <xf numFmtId="40" fontId="9" fillId="2" borderId="0" xfId="1" applyNumberFormat="1" applyFont="1" applyFill="1" applyAlignment="1">
      <alignment horizontal="center" vertical="center"/>
    </xf>
    <xf numFmtId="178" fontId="9" fillId="2" borderId="0" xfId="0" applyNumberFormat="1" applyFont="1" applyFill="1" applyBorder="1" applyAlignment="1">
      <alignment horizontal="center" vertical="center" shrinkToFit="1"/>
    </xf>
    <xf numFmtId="12" fontId="9" fillId="2" borderId="0" xfId="1" applyNumberFormat="1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38" fontId="9" fillId="2" borderId="0" xfId="1" applyFont="1" applyFill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 shrinkToFit="1"/>
    </xf>
    <xf numFmtId="0" fontId="9" fillId="2" borderId="0" xfId="0" applyFont="1" applyFill="1" applyAlignment="1">
      <alignment horizontal="right" vertical="center"/>
    </xf>
    <xf numFmtId="12" fontId="9" fillId="2" borderId="10" xfId="1" applyNumberFormat="1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38" fontId="9" fillId="2" borderId="10" xfId="1" applyFont="1" applyFill="1" applyBorder="1" applyAlignment="1">
      <alignment horizontal="center" vertical="center" shrinkToFit="1"/>
    </xf>
    <xf numFmtId="40" fontId="9" fillId="2" borderId="0" xfId="1" applyNumberFormat="1" applyFont="1" applyFill="1" applyAlignment="1">
      <alignment horizontal="center" vertical="center" shrinkToFit="1"/>
    </xf>
    <xf numFmtId="179" fontId="9" fillId="2" borderId="0" xfId="0" applyNumberFormat="1" applyFont="1" applyFill="1" applyAlignment="1">
      <alignment horizontal="center" vertical="center"/>
    </xf>
    <xf numFmtId="40" fontId="9" fillId="2" borderId="0" xfId="0" applyNumberFormat="1" applyFont="1" applyFill="1" applyAlignment="1">
      <alignment horizontal="center" vertical="center"/>
    </xf>
    <xf numFmtId="38" fontId="9" fillId="2" borderId="0" xfId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right" vertical="center"/>
    </xf>
    <xf numFmtId="38" fontId="9" fillId="2" borderId="11" xfId="1" applyFont="1" applyFill="1" applyBorder="1" applyAlignment="1">
      <alignment horizontal="center" vertical="center"/>
    </xf>
    <xf numFmtId="179" fontId="9" fillId="2" borderId="1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0" fontId="9" fillId="2" borderId="1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76" fontId="11" fillId="2" borderId="0" xfId="1" applyNumberFormat="1" applyFont="1" applyFill="1" applyAlignment="1">
      <alignment horizontal="center" vertical="center"/>
    </xf>
    <xf numFmtId="12" fontId="11" fillId="2" borderId="0" xfId="0" applyNumberFormat="1" applyFont="1" applyFill="1" applyAlignment="1">
      <alignment horizontal="center" vertical="center"/>
    </xf>
    <xf numFmtId="0" fontId="0" fillId="2" borderId="0" xfId="0" applyFill="1">
      <alignment vertical="center"/>
    </xf>
    <xf numFmtId="20" fontId="0" fillId="2" borderId="0" xfId="0" applyNumberFormat="1" applyFill="1">
      <alignment vertical="center"/>
    </xf>
    <xf numFmtId="0" fontId="0" fillId="3" borderId="0" xfId="0" applyFill="1">
      <alignment vertical="center"/>
    </xf>
    <xf numFmtId="176" fontId="4" fillId="5" borderId="2" xfId="1" applyNumberFormat="1" applyFont="1" applyFill="1" applyBorder="1" applyAlignment="1">
      <alignment horizontal="center" vertical="center"/>
    </xf>
    <xf numFmtId="176" fontId="4" fillId="5" borderId="9" xfId="1" applyNumberFormat="1" applyFont="1" applyFill="1" applyBorder="1" applyAlignment="1">
      <alignment horizontal="center" vertical="center"/>
    </xf>
    <xf numFmtId="176" fontId="4" fillId="5" borderId="3" xfId="1" applyNumberFormat="1" applyFont="1" applyFill="1" applyBorder="1" applyAlignment="1">
      <alignment horizontal="center" vertical="center"/>
    </xf>
    <xf numFmtId="38" fontId="4" fillId="5" borderId="2" xfId="1" applyFont="1" applyFill="1" applyBorder="1" applyAlignment="1">
      <alignment horizontal="center" vertical="center"/>
    </xf>
    <xf numFmtId="38" fontId="4" fillId="5" borderId="9" xfId="1" applyFont="1" applyFill="1" applyBorder="1" applyAlignment="1">
      <alignment horizontal="center" vertical="center"/>
    </xf>
    <xf numFmtId="38" fontId="4" fillId="5" borderId="3" xfId="1" applyFont="1" applyFill="1" applyBorder="1" applyAlignment="1">
      <alignment horizontal="center" vertical="center"/>
    </xf>
    <xf numFmtId="176" fontId="4" fillId="5" borderId="2" xfId="1" applyNumberFormat="1" applyFont="1" applyFill="1" applyBorder="1" applyAlignment="1">
      <alignment horizontal="center" vertical="center" shrinkToFit="1"/>
    </xf>
    <xf numFmtId="176" fontId="4" fillId="5" borderId="9" xfId="1" applyNumberFormat="1" applyFont="1" applyFill="1" applyBorder="1" applyAlignment="1">
      <alignment horizontal="center" vertical="center" shrinkToFit="1"/>
    </xf>
    <xf numFmtId="176" fontId="4" fillId="5" borderId="3" xfId="1" applyNumberFormat="1" applyFont="1" applyFill="1" applyBorder="1" applyAlignment="1">
      <alignment horizontal="center" vertical="center" shrinkToFit="1"/>
    </xf>
    <xf numFmtId="176" fontId="4" fillId="5" borderId="4" xfId="1" applyNumberFormat="1" applyFont="1" applyFill="1" applyBorder="1" applyAlignment="1">
      <alignment horizontal="center" vertical="center"/>
    </xf>
    <xf numFmtId="176" fontId="4" fillId="5" borderId="10" xfId="1" applyNumberFormat="1" applyFont="1" applyFill="1" applyBorder="1" applyAlignment="1">
      <alignment horizontal="center" vertical="center"/>
    </xf>
    <xf numFmtId="176" fontId="4" fillId="5" borderId="5" xfId="1" applyNumberFormat="1" applyFont="1" applyFill="1" applyBorder="1" applyAlignment="1">
      <alignment horizontal="center" vertical="center"/>
    </xf>
    <xf numFmtId="38" fontId="4" fillId="5" borderId="4" xfId="1" applyFont="1" applyFill="1" applyBorder="1" applyAlignment="1">
      <alignment horizontal="center" vertical="center"/>
    </xf>
    <xf numFmtId="38" fontId="4" fillId="5" borderId="10" xfId="1" applyFont="1" applyFill="1" applyBorder="1" applyAlignment="1">
      <alignment horizontal="center" vertical="center"/>
    </xf>
    <xf numFmtId="38" fontId="4" fillId="5" borderId="5" xfId="1" applyFont="1" applyFill="1" applyBorder="1" applyAlignment="1">
      <alignment horizontal="center" vertical="center"/>
    </xf>
    <xf numFmtId="176" fontId="4" fillId="5" borderId="6" xfId="1" applyNumberFormat="1" applyFont="1" applyFill="1" applyBorder="1" applyAlignment="1">
      <alignment horizontal="center" vertical="center"/>
    </xf>
    <xf numFmtId="176" fontId="4" fillId="5" borderId="11" xfId="1" applyNumberFormat="1" applyFont="1" applyFill="1" applyBorder="1" applyAlignment="1">
      <alignment horizontal="center" vertical="center"/>
    </xf>
    <xf numFmtId="176" fontId="4" fillId="5" borderId="7" xfId="1" applyNumberFormat="1" applyFont="1" applyFill="1" applyBorder="1" applyAlignment="1">
      <alignment horizontal="center" vertical="center"/>
    </xf>
    <xf numFmtId="38" fontId="4" fillId="5" borderId="6" xfId="1" applyFont="1" applyFill="1" applyBorder="1" applyAlignment="1">
      <alignment horizontal="center" vertical="center"/>
    </xf>
    <xf numFmtId="38" fontId="4" fillId="5" borderId="11" xfId="1" applyFont="1" applyFill="1" applyBorder="1" applyAlignment="1">
      <alignment horizontal="center" vertical="center"/>
    </xf>
    <xf numFmtId="38" fontId="4" fillId="5" borderId="7" xfId="1" applyFont="1" applyFill="1" applyBorder="1" applyAlignment="1">
      <alignment horizontal="center" vertical="center"/>
    </xf>
    <xf numFmtId="177" fontId="4" fillId="5" borderId="6" xfId="1" applyNumberFormat="1" applyFont="1" applyFill="1" applyBorder="1" applyAlignment="1">
      <alignment horizontal="center" vertical="center"/>
    </xf>
    <xf numFmtId="177" fontId="4" fillId="5" borderId="11" xfId="1" applyNumberFormat="1" applyFont="1" applyFill="1" applyBorder="1" applyAlignment="1">
      <alignment horizontal="center" vertical="center"/>
    </xf>
    <xf numFmtId="177" fontId="4" fillId="5" borderId="7" xfId="1" applyNumberFormat="1" applyFont="1" applyFill="1" applyBorder="1" applyAlignment="1">
      <alignment horizontal="center" vertical="center"/>
    </xf>
    <xf numFmtId="0" fontId="0" fillId="6" borderId="0" xfId="0" applyFill="1">
      <alignment vertical="center"/>
    </xf>
    <xf numFmtId="176" fontId="12" fillId="2" borderId="0" xfId="1" applyNumberFormat="1" applyFont="1" applyFill="1" applyBorder="1" applyAlignment="1">
      <alignment horizontal="left" vertical="center"/>
    </xf>
    <xf numFmtId="38" fontId="12" fillId="2" borderId="0" xfId="1" applyFont="1" applyFill="1" applyBorder="1" applyAlignment="1">
      <alignment horizontal="left" vertical="center"/>
    </xf>
    <xf numFmtId="177" fontId="4" fillId="5" borderId="2" xfId="1" applyNumberFormat="1" applyFont="1" applyFill="1" applyBorder="1" applyAlignment="1">
      <alignment horizontal="center" vertical="center" shrinkToFit="1"/>
    </xf>
    <xf numFmtId="177" fontId="4" fillId="5" borderId="9" xfId="1" applyNumberFormat="1" applyFont="1" applyFill="1" applyBorder="1" applyAlignment="1">
      <alignment horizontal="center" vertical="center" shrinkToFit="1"/>
    </xf>
    <xf numFmtId="177" fontId="4" fillId="5" borderId="3" xfId="1" applyNumberFormat="1" applyFont="1" applyFill="1" applyBorder="1" applyAlignment="1">
      <alignment horizontal="center" vertical="center" shrinkToFit="1"/>
    </xf>
    <xf numFmtId="177" fontId="4" fillId="5" borderId="2" xfId="1" applyNumberFormat="1" applyFont="1" applyFill="1" applyBorder="1" applyAlignment="1">
      <alignment horizontal="center" vertical="center"/>
    </xf>
    <xf numFmtId="177" fontId="4" fillId="5" borderId="9" xfId="1" applyNumberFormat="1" applyFont="1" applyFill="1" applyBorder="1" applyAlignment="1">
      <alignment horizontal="center" vertical="center"/>
    </xf>
    <xf numFmtId="177" fontId="4" fillId="5" borderId="3" xfId="1" applyNumberFormat="1" applyFont="1" applyFill="1" applyBorder="1" applyAlignment="1">
      <alignment horizontal="center" vertical="center"/>
    </xf>
    <xf numFmtId="177" fontId="4" fillId="5" borderId="4" xfId="1" applyNumberFormat="1" applyFont="1" applyFill="1" applyBorder="1" applyAlignment="1">
      <alignment horizontal="center" vertical="center"/>
    </xf>
    <xf numFmtId="177" fontId="4" fillId="5" borderId="10" xfId="1" applyNumberFormat="1" applyFont="1" applyFill="1" applyBorder="1" applyAlignment="1">
      <alignment horizontal="center" vertical="center"/>
    </xf>
    <xf numFmtId="177" fontId="4" fillId="5" borderId="5" xfId="1" applyNumberFormat="1" applyFont="1" applyFill="1" applyBorder="1" applyAlignment="1">
      <alignment horizontal="center" vertical="center"/>
    </xf>
    <xf numFmtId="177" fontId="4" fillId="5" borderId="1" xfId="1" applyNumberFormat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4"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37</xdr:row>
      <xdr:rowOff>208359</xdr:rowOff>
    </xdr:from>
    <xdr:to>
      <xdr:col>27</xdr:col>
      <xdr:colOff>65942</xdr:colOff>
      <xdr:row>53</xdr:row>
      <xdr:rowOff>146538</xdr:rowOff>
    </xdr:to>
    <xdr:sp macro="" textlink="">
      <xdr:nvSpPr>
        <xdr:cNvPr id="3" name="テキスト ボックス 2"/>
        <xdr:cNvSpPr txBox="1"/>
      </xdr:nvSpPr>
      <xdr:spPr>
        <a:xfrm>
          <a:off x="966787" y="10609659"/>
          <a:ext cx="4499830" cy="37672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solidFill>
                <a:schemeClr val="accent2">
                  <a:lumMod val="75000"/>
                </a:schemeClr>
              </a:solidFill>
            </a:rPr>
            <a:t>フレーム計算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133350</xdr:rowOff>
        </xdr:from>
        <xdr:to>
          <xdr:col>22</xdr:col>
          <xdr:colOff>123825</xdr:colOff>
          <xdr:row>13</xdr:row>
          <xdr:rowOff>142875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$AM$6:$AV$13" spid="_x0000_s10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14325" y="876300"/>
              <a:ext cx="4210050" cy="19907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40</xdr:row>
      <xdr:rowOff>208359</xdr:rowOff>
    </xdr:from>
    <xdr:to>
      <xdr:col>27</xdr:col>
      <xdr:colOff>65942</xdr:colOff>
      <xdr:row>56</xdr:row>
      <xdr:rowOff>146538</xdr:rowOff>
    </xdr:to>
    <xdr:sp macro="" textlink="">
      <xdr:nvSpPr>
        <xdr:cNvPr id="2" name="テキスト ボックス 1"/>
        <xdr:cNvSpPr txBox="1"/>
      </xdr:nvSpPr>
      <xdr:spPr>
        <a:xfrm>
          <a:off x="966787" y="12838509"/>
          <a:ext cx="4499830" cy="39005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solidFill>
                <a:schemeClr val="accent2">
                  <a:lumMod val="75000"/>
                </a:schemeClr>
              </a:solidFill>
            </a:rPr>
            <a:t>フレーム計算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154932</xdr:colOff>
      <xdr:row>53</xdr:row>
      <xdr:rowOff>210964</xdr:rowOff>
    </xdr:from>
    <xdr:to>
      <xdr:col>25</xdr:col>
      <xdr:colOff>63825</xdr:colOff>
      <xdr:row>67</xdr:row>
      <xdr:rowOff>55542</xdr:rowOff>
    </xdr:to>
    <xdr:sp macro="" textlink="">
      <xdr:nvSpPr>
        <xdr:cNvPr id="2" name="テキスト ボックス 1"/>
        <xdr:cNvSpPr txBox="1"/>
      </xdr:nvSpPr>
      <xdr:spPr>
        <a:xfrm>
          <a:off x="955032" y="11107564"/>
          <a:ext cx="4109418" cy="33116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4000">
              <a:solidFill>
                <a:schemeClr val="accent2">
                  <a:lumMod val="75000"/>
                </a:schemeClr>
              </a:solidFill>
            </a:rPr>
            <a:t>RC</a:t>
          </a:r>
          <a:r>
            <a:rPr kumimoji="1" lang="ja-JP" altLang="en-US" sz="4000">
              <a:solidFill>
                <a:schemeClr val="accent2">
                  <a:lumMod val="75000"/>
                </a:schemeClr>
              </a:solidFill>
            </a:rPr>
            <a:t>断面計算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657"/>
  <sheetViews>
    <sheetView topLeftCell="A343" workbookViewId="0">
      <selection activeCell="N359" sqref="N359"/>
    </sheetView>
  </sheetViews>
  <sheetFormatPr defaultColWidth="8.125" defaultRowHeight="13.5" x14ac:dyDescent="0.15"/>
  <cols>
    <col min="1" max="1" width="12.375" style="177" bestFit="1" customWidth="1"/>
    <col min="2" max="2" width="12.125" style="177" customWidth="1"/>
    <col min="3" max="3" width="8.5" style="177" bestFit="1" customWidth="1"/>
    <col min="4" max="4" width="12.5" style="177" bestFit="1" customWidth="1"/>
    <col min="5" max="6" width="8.5" style="177" bestFit="1" customWidth="1"/>
    <col min="7" max="7" width="6.75" style="177" bestFit="1" customWidth="1"/>
    <col min="8" max="8" width="2" style="177" bestFit="1" customWidth="1"/>
    <col min="9" max="16384" width="8.125" style="177"/>
  </cols>
  <sheetData>
    <row r="1" spans="2:8" x14ac:dyDescent="0.15">
      <c r="B1" s="177" t="s">
        <v>113</v>
      </c>
      <c r="C1" s="178">
        <v>4.1666666666666664E-2</v>
      </c>
    </row>
    <row r="2" spans="2:8" x14ac:dyDescent="0.15">
      <c r="B2" s="177" t="s">
        <v>78</v>
      </c>
      <c r="C2" s="177">
        <v>1</v>
      </c>
      <c r="D2" s="177" t="s">
        <v>79</v>
      </c>
      <c r="E2" s="177">
        <v>1</v>
      </c>
      <c r="F2" s="177" t="s">
        <v>80</v>
      </c>
      <c r="G2" s="177">
        <v>2</v>
      </c>
      <c r="H2" s="177" t="s">
        <v>81</v>
      </c>
    </row>
    <row r="3" spans="2:8" x14ac:dyDescent="0.15">
      <c r="B3" s="177" t="s">
        <v>82</v>
      </c>
      <c r="C3" s="177" t="s">
        <v>83</v>
      </c>
      <c r="D3" s="177" t="s">
        <v>84</v>
      </c>
      <c r="E3" s="177" t="s">
        <v>85</v>
      </c>
      <c r="F3" s="177" t="s">
        <v>86</v>
      </c>
      <c r="G3" s="177" t="s">
        <v>87</v>
      </c>
    </row>
    <row r="4" spans="2:8" x14ac:dyDescent="0.15">
      <c r="B4" s="177" t="s">
        <v>94</v>
      </c>
      <c r="C4" s="177" t="s">
        <v>88</v>
      </c>
      <c r="D4" s="177" t="s">
        <v>89</v>
      </c>
      <c r="E4" s="177" t="s">
        <v>90</v>
      </c>
      <c r="F4" s="177" t="s">
        <v>91</v>
      </c>
    </row>
    <row r="5" spans="2:8" x14ac:dyDescent="0.15">
      <c r="B5" s="177" t="s">
        <v>92</v>
      </c>
      <c r="C5" s="177">
        <v>0</v>
      </c>
      <c r="D5" s="177">
        <v>-13.981</v>
      </c>
      <c r="E5" s="177">
        <v>-61.844999999999999</v>
      </c>
      <c r="F5" s="177">
        <v>-246.84299999999999</v>
      </c>
      <c r="G5" s="177">
        <v>0</v>
      </c>
    </row>
    <row r="6" spans="2:8" x14ac:dyDescent="0.15">
      <c r="B6" s="177">
        <v>1</v>
      </c>
      <c r="C6" s="177">
        <v>9.4E-2</v>
      </c>
      <c r="D6" s="177">
        <v>-19.600999999999999</v>
      </c>
      <c r="E6" s="177">
        <v>-57.174999999999997</v>
      </c>
      <c r="F6" s="177">
        <v>-246.84299999999999</v>
      </c>
      <c r="G6" s="177">
        <v>0</v>
      </c>
    </row>
    <row r="7" spans="2:8" x14ac:dyDescent="0.15">
      <c r="B7" s="177" t="s">
        <v>93</v>
      </c>
      <c r="C7" s="177">
        <v>0.189</v>
      </c>
      <c r="D7" s="177">
        <v>-24.78</v>
      </c>
      <c r="E7" s="177">
        <v>-52.505000000000003</v>
      </c>
      <c r="F7" s="177">
        <v>-246.84299999999999</v>
      </c>
      <c r="G7" s="177">
        <v>0</v>
      </c>
    </row>
    <row r="8" spans="2:8" x14ac:dyDescent="0.15">
      <c r="B8" s="177" t="s">
        <v>114</v>
      </c>
      <c r="C8" s="177">
        <v>0</v>
      </c>
      <c r="D8" s="177">
        <v>-13.981</v>
      </c>
      <c r="E8" s="177">
        <v>-61.844999999999999</v>
      </c>
      <c r="F8" s="177">
        <v>-246.84299999999999</v>
      </c>
      <c r="G8" s="177" t="s">
        <v>115</v>
      </c>
    </row>
    <row r="9" spans="2:8" x14ac:dyDescent="0.15">
      <c r="B9" s="177" t="s">
        <v>116</v>
      </c>
      <c r="C9" s="177">
        <v>0.189</v>
      </c>
      <c r="D9" s="177">
        <v>-24.78</v>
      </c>
      <c r="E9" s="177">
        <v>-52.505000000000003</v>
      </c>
      <c r="F9" s="177">
        <v>-246.84299999999999</v>
      </c>
      <c r="G9" s="177" t="s">
        <v>115</v>
      </c>
    </row>
    <row r="10" spans="2:8" x14ac:dyDescent="0.15">
      <c r="B10" s="177" t="s">
        <v>78</v>
      </c>
      <c r="C10" s="177">
        <v>2</v>
      </c>
      <c r="D10" s="177" t="s">
        <v>79</v>
      </c>
      <c r="E10" s="177">
        <v>2</v>
      </c>
      <c r="F10" s="177" t="s">
        <v>80</v>
      </c>
      <c r="G10" s="177">
        <v>3</v>
      </c>
      <c r="H10" s="177" t="s">
        <v>81</v>
      </c>
    </row>
    <row r="11" spans="2:8" x14ac:dyDescent="0.15">
      <c r="B11" s="177" t="s">
        <v>82</v>
      </c>
      <c r="C11" s="177" t="s">
        <v>83</v>
      </c>
      <c r="D11" s="177" t="s">
        <v>84</v>
      </c>
      <c r="E11" s="177" t="s">
        <v>85</v>
      </c>
      <c r="F11" s="177" t="s">
        <v>86</v>
      </c>
      <c r="G11" s="177" t="s">
        <v>87</v>
      </c>
    </row>
    <row r="12" spans="2:8" x14ac:dyDescent="0.15">
      <c r="B12" s="177" t="s">
        <v>94</v>
      </c>
      <c r="C12" s="177" t="s">
        <v>88</v>
      </c>
      <c r="D12" s="177" t="s">
        <v>89</v>
      </c>
      <c r="E12" s="177" t="s">
        <v>90</v>
      </c>
      <c r="F12" s="177" t="s">
        <v>91</v>
      </c>
    </row>
    <row r="13" spans="2:8" x14ac:dyDescent="0.15">
      <c r="B13" s="177" t="s">
        <v>92</v>
      </c>
      <c r="C13" s="177">
        <v>0</v>
      </c>
      <c r="D13" s="177">
        <v>-24.78</v>
      </c>
      <c r="E13" s="177">
        <v>-73.819000000000003</v>
      </c>
      <c r="F13" s="177">
        <v>-241.328</v>
      </c>
      <c r="G13" s="177">
        <v>0</v>
      </c>
    </row>
    <row r="14" spans="2:8" x14ac:dyDescent="0.15">
      <c r="B14" s="177">
        <v>1</v>
      </c>
      <c r="C14" s="177">
        <v>9.4E-2</v>
      </c>
      <c r="D14" s="177">
        <v>-31.530999999999999</v>
      </c>
      <c r="E14" s="177">
        <v>-69.149000000000001</v>
      </c>
      <c r="F14" s="177">
        <v>-241.328</v>
      </c>
      <c r="G14" s="177">
        <v>-1E-3</v>
      </c>
    </row>
    <row r="15" spans="2:8" x14ac:dyDescent="0.15">
      <c r="B15" s="177" t="s">
        <v>93</v>
      </c>
      <c r="C15" s="177">
        <v>0.189</v>
      </c>
      <c r="D15" s="177">
        <v>-37.840000000000003</v>
      </c>
      <c r="E15" s="177">
        <v>-64.48</v>
      </c>
      <c r="F15" s="177">
        <v>-241.328</v>
      </c>
      <c r="G15" s="177">
        <v>0</v>
      </c>
    </row>
    <row r="16" spans="2:8" x14ac:dyDescent="0.15">
      <c r="B16" s="177" t="s">
        <v>114</v>
      </c>
      <c r="C16" s="177">
        <v>0</v>
      </c>
      <c r="D16" s="177">
        <v>-24.78</v>
      </c>
      <c r="E16" s="177">
        <v>-73.819000000000003</v>
      </c>
      <c r="F16" s="177">
        <v>-241.328</v>
      </c>
      <c r="G16" s="177" t="s">
        <v>115</v>
      </c>
    </row>
    <row r="17" spans="2:8" x14ac:dyDescent="0.15">
      <c r="B17" s="177" t="s">
        <v>116</v>
      </c>
      <c r="C17" s="177">
        <v>0.189</v>
      </c>
      <c r="D17" s="177">
        <v>-37.840000000000003</v>
      </c>
      <c r="E17" s="177">
        <v>-64.48</v>
      </c>
      <c r="F17" s="177">
        <v>-241.328</v>
      </c>
      <c r="G17" s="177" t="s">
        <v>115</v>
      </c>
    </row>
    <row r="18" spans="2:8" x14ac:dyDescent="0.15">
      <c r="B18" s="177" t="s">
        <v>78</v>
      </c>
      <c r="C18" s="177">
        <v>3</v>
      </c>
      <c r="D18" s="177" t="s">
        <v>79</v>
      </c>
      <c r="E18" s="177">
        <v>3</v>
      </c>
      <c r="F18" s="177" t="s">
        <v>80</v>
      </c>
      <c r="G18" s="177">
        <v>4</v>
      </c>
      <c r="H18" s="177" t="s">
        <v>81</v>
      </c>
    </row>
    <row r="19" spans="2:8" x14ac:dyDescent="0.15">
      <c r="B19" s="177" t="s">
        <v>82</v>
      </c>
      <c r="C19" s="177" t="s">
        <v>83</v>
      </c>
      <c r="D19" s="177" t="s">
        <v>84</v>
      </c>
      <c r="E19" s="177" t="s">
        <v>85</v>
      </c>
      <c r="F19" s="177" t="s">
        <v>86</v>
      </c>
      <c r="G19" s="177" t="s">
        <v>87</v>
      </c>
    </row>
    <row r="20" spans="2:8" x14ac:dyDescent="0.15">
      <c r="B20" s="177" t="s">
        <v>94</v>
      </c>
      <c r="C20" s="177" t="s">
        <v>88</v>
      </c>
      <c r="D20" s="177" t="s">
        <v>89</v>
      </c>
      <c r="E20" s="177" t="s">
        <v>90</v>
      </c>
      <c r="F20" s="177" t="s">
        <v>91</v>
      </c>
    </row>
    <row r="21" spans="2:8" x14ac:dyDescent="0.15">
      <c r="B21" s="177" t="s">
        <v>92</v>
      </c>
      <c r="C21" s="177">
        <v>0</v>
      </c>
      <c r="D21" s="177">
        <v>-37.840000000000003</v>
      </c>
      <c r="E21" s="177">
        <v>-85.302999999999997</v>
      </c>
      <c r="F21" s="177">
        <v>-234.77699999999999</v>
      </c>
      <c r="G21" s="177">
        <v>0</v>
      </c>
    </row>
    <row r="22" spans="2:8" x14ac:dyDescent="0.15">
      <c r="B22" s="177">
        <v>1</v>
      </c>
      <c r="C22" s="177">
        <v>9.4E-2</v>
      </c>
      <c r="D22" s="177">
        <v>-45.676000000000002</v>
      </c>
      <c r="E22" s="177">
        <v>-80.632999999999996</v>
      </c>
      <c r="F22" s="177">
        <v>-234.77699999999999</v>
      </c>
      <c r="G22" s="177">
        <v>-1E-3</v>
      </c>
    </row>
    <row r="23" spans="2:8" x14ac:dyDescent="0.15">
      <c r="B23" s="177" t="s">
        <v>93</v>
      </c>
      <c r="C23" s="177">
        <v>0.189</v>
      </c>
      <c r="D23" s="177">
        <v>-53.07</v>
      </c>
      <c r="E23" s="177">
        <v>-75.962999999999994</v>
      </c>
      <c r="F23" s="177">
        <v>-234.77699999999999</v>
      </c>
      <c r="G23" s="177">
        <v>0</v>
      </c>
    </row>
    <row r="24" spans="2:8" x14ac:dyDescent="0.15">
      <c r="B24" s="177" t="s">
        <v>114</v>
      </c>
      <c r="C24" s="177">
        <v>0</v>
      </c>
      <c r="D24" s="177">
        <v>-37.840000000000003</v>
      </c>
      <c r="E24" s="177">
        <v>-85.302999999999997</v>
      </c>
      <c r="F24" s="177">
        <v>-234.77699999999999</v>
      </c>
      <c r="G24" s="177" t="s">
        <v>115</v>
      </c>
    </row>
    <row r="25" spans="2:8" x14ac:dyDescent="0.15">
      <c r="B25" s="177" t="s">
        <v>116</v>
      </c>
      <c r="C25" s="177">
        <v>0.189</v>
      </c>
      <c r="D25" s="177">
        <v>-53.07</v>
      </c>
      <c r="E25" s="177">
        <v>-75.962999999999994</v>
      </c>
      <c r="F25" s="177">
        <v>-234.77699999999999</v>
      </c>
      <c r="G25" s="177" t="s">
        <v>115</v>
      </c>
    </row>
    <row r="26" spans="2:8" x14ac:dyDescent="0.15">
      <c r="B26" s="177" t="s">
        <v>78</v>
      </c>
      <c r="C26" s="177">
        <v>4</v>
      </c>
      <c r="D26" s="177" t="s">
        <v>79</v>
      </c>
      <c r="E26" s="177">
        <v>4</v>
      </c>
      <c r="F26" s="177" t="s">
        <v>80</v>
      </c>
      <c r="G26" s="177">
        <v>5</v>
      </c>
      <c r="H26" s="177" t="s">
        <v>81</v>
      </c>
    </row>
    <row r="27" spans="2:8" x14ac:dyDescent="0.15">
      <c r="B27" s="177" t="s">
        <v>82</v>
      </c>
      <c r="C27" s="177" t="s">
        <v>83</v>
      </c>
      <c r="D27" s="177" t="s">
        <v>84</v>
      </c>
      <c r="E27" s="177" t="s">
        <v>85</v>
      </c>
      <c r="F27" s="177" t="s">
        <v>86</v>
      </c>
      <c r="G27" s="177" t="s">
        <v>87</v>
      </c>
    </row>
    <row r="28" spans="2:8" x14ac:dyDescent="0.15">
      <c r="B28" s="177" t="s">
        <v>94</v>
      </c>
      <c r="C28" s="177" t="s">
        <v>88</v>
      </c>
      <c r="D28" s="177" t="s">
        <v>89</v>
      </c>
      <c r="E28" s="177" t="s">
        <v>90</v>
      </c>
      <c r="F28" s="177" t="s">
        <v>91</v>
      </c>
    </row>
    <row r="29" spans="2:8" x14ac:dyDescent="0.15">
      <c r="B29" s="177" t="s">
        <v>92</v>
      </c>
      <c r="C29" s="177">
        <v>0</v>
      </c>
      <c r="D29" s="177">
        <v>-53.07</v>
      </c>
      <c r="E29" s="177">
        <v>-96.067999999999998</v>
      </c>
      <c r="F29" s="177">
        <v>-227.291</v>
      </c>
      <c r="G29" s="177">
        <v>0</v>
      </c>
    </row>
    <row r="30" spans="2:8" x14ac:dyDescent="0.15">
      <c r="B30" s="177">
        <v>1</v>
      </c>
      <c r="C30" s="177">
        <v>9.4E-2</v>
      </c>
      <c r="D30" s="177">
        <v>-61.064999999999998</v>
      </c>
      <c r="E30" s="177">
        <v>-73.257999999999996</v>
      </c>
      <c r="F30" s="177">
        <v>-227.291</v>
      </c>
      <c r="G30" s="177">
        <v>-1E-3</v>
      </c>
    </row>
    <row r="31" spans="2:8" x14ac:dyDescent="0.15">
      <c r="B31" s="177" t="s">
        <v>93</v>
      </c>
      <c r="C31" s="177">
        <v>0.189</v>
      </c>
      <c r="D31" s="177">
        <v>-66.906000000000006</v>
      </c>
      <c r="E31" s="177">
        <v>-50.448999999999998</v>
      </c>
      <c r="F31" s="177">
        <v>-227.291</v>
      </c>
      <c r="G31" s="177">
        <v>0</v>
      </c>
    </row>
    <row r="32" spans="2:8" x14ac:dyDescent="0.15">
      <c r="B32" s="177" t="s">
        <v>114</v>
      </c>
      <c r="C32" s="177">
        <v>0</v>
      </c>
      <c r="D32" s="177">
        <v>-53.07</v>
      </c>
      <c r="E32" s="177">
        <v>-96.067999999999998</v>
      </c>
      <c r="F32" s="177">
        <v>-227.291</v>
      </c>
      <c r="G32" s="177" t="s">
        <v>115</v>
      </c>
    </row>
    <row r="33" spans="2:8" x14ac:dyDescent="0.15">
      <c r="B33" s="177" t="s">
        <v>116</v>
      </c>
      <c r="C33" s="177">
        <v>0.189</v>
      </c>
      <c r="D33" s="177">
        <v>-66.906000000000006</v>
      </c>
      <c r="E33" s="177">
        <v>-50.448999999999998</v>
      </c>
      <c r="F33" s="177">
        <v>-227.291</v>
      </c>
      <c r="G33" s="177" t="s">
        <v>115</v>
      </c>
    </row>
    <row r="34" spans="2:8" x14ac:dyDescent="0.15">
      <c r="B34" s="177" t="s">
        <v>78</v>
      </c>
      <c r="C34" s="177">
        <v>5</v>
      </c>
      <c r="D34" s="177" t="s">
        <v>79</v>
      </c>
      <c r="E34" s="177">
        <v>5</v>
      </c>
      <c r="F34" s="177" t="s">
        <v>80</v>
      </c>
      <c r="G34" s="177">
        <v>6</v>
      </c>
      <c r="H34" s="177" t="s">
        <v>81</v>
      </c>
    </row>
    <row r="35" spans="2:8" x14ac:dyDescent="0.15">
      <c r="B35" s="177" t="s">
        <v>82</v>
      </c>
      <c r="C35" s="177" t="s">
        <v>83</v>
      </c>
      <c r="D35" s="177" t="s">
        <v>84</v>
      </c>
      <c r="E35" s="177" t="s">
        <v>85</v>
      </c>
      <c r="F35" s="177" t="s">
        <v>86</v>
      </c>
      <c r="G35" s="177" t="s">
        <v>87</v>
      </c>
    </row>
    <row r="36" spans="2:8" x14ac:dyDescent="0.15">
      <c r="B36" s="177" t="s">
        <v>94</v>
      </c>
      <c r="C36" s="177" t="s">
        <v>88</v>
      </c>
      <c r="D36" s="177" t="s">
        <v>89</v>
      </c>
      <c r="E36" s="177" t="s">
        <v>90</v>
      </c>
      <c r="F36" s="177" t="s">
        <v>91</v>
      </c>
    </row>
    <row r="37" spans="2:8" x14ac:dyDescent="0.15">
      <c r="B37" s="177" t="s">
        <v>92</v>
      </c>
      <c r="C37" s="177">
        <v>0</v>
      </c>
      <c r="D37" s="177">
        <v>-66.906000000000006</v>
      </c>
      <c r="E37" s="177">
        <v>-70.099000000000004</v>
      </c>
      <c r="F37" s="177">
        <v>-222.01900000000001</v>
      </c>
      <c r="G37" s="177">
        <v>0</v>
      </c>
    </row>
    <row r="38" spans="2:8" x14ac:dyDescent="0.15">
      <c r="B38" s="177">
        <v>1</v>
      </c>
      <c r="C38" s="177">
        <v>9.4E-2</v>
      </c>
      <c r="D38" s="177">
        <v>-72.448999999999998</v>
      </c>
      <c r="E38" s="177">
        <v>-47.289000000000001</v>
      </c>
      <c r="F38" s="177">
        <v>-222.01900000000001</v>
      </c>
      <c r="G38" s="177">
        <v>-2E-3</v>
      </c>
    </row>
    <row r="39" spans="2:8" x14ac:dyDescent="0.15">
      <c r="B39" s="177" t="s">
        <v>93</v>
      </c>
      <c r="C39" s="177">
        <v>0.189</v>
      </c>
      <c r="D39" s="177">
        <v>-75.837000000000003</v>
      </c>
      <c r="E39" s="177">
        <v>-24.478000000000002</v>
      </c>
      <c r="F39" s="177">
        <v>-222.01900000000001</v>
      </c>
      <c r="G39" s="177">
        <v>0</v>
      </c>
    </row>
    <row r="40" spans="2:8" x14ac:dyDescent="0.15">
      <c r="B40" s="177" t="s">
        <v>114</v>
      </c>
      <c r="C40" s="177">
        <v>0</v>
      </c>
      <c r="D40" s="177">
        <v>-66.906000000000006</v>
      </c>
      <c r="E40" s="177">
        <v>-70.099000000000004</v>
      </c>
      <c r="F40" s="177">
        <v>-222.01900000000001</v>
      </c>
      <c r="G40" s="177" t="s">
        <v>115</v>
      </c>
    </row>
    <row r="41" spans="2:8" x14ac:dyDescent="0.15">
      <c r="B41" s="177" t="s">
        <v>116</v>
      </c>
      <c r="C41" s="177">
        <v>0.189</v>
      </c>
      <c r="D41" s="177">
        <v>-75.837000000000003</v>
      </c>
      <c r="E41" s="177">
        <v>-24.478000000000002</v>
      </c>
      <c r="F41" s="177">
        <v>-222.01900000000001</v>
      </c>
      <c r="G41" s="177" t="s">
        <v>115</v>
      </c>
    </row>
    <row r="42" spans="2:8" x14ac:dyDescent="0.15">
      <c r="B42" s="177" t="s">
        <v>78</v>
      </c>
      <c r="C42" s="177">
        <v>6</v>
      </c>
      <c r="D42" s="177" t="s">
        <v>79</v>
      </c>
      <c r="E42" s="177">
        <v>6</v>
      </c>
      <c r="F42" s="177" t="s">
        <v>80</v>
      </c>
      <c r="G42" s="177">
        <v>7</v>
      </c>
      <c r="H42" s="177" t="s">
        <v>81</v>
      </c>
    </row>
    <row r="43" spans="2:8" x14ac:dyDescent="0.15">
      <c r="B43" s="177" t="s">
        <v>82</v>
      </c>
      <c r="C43" s="177" t="s">
        <v>83</v>
      </c>
      <c r="D43" s="177" t="s">
        <v>84</v>
      </c>
      <c r="E43" s="177" t="s">
        <v>85</v>
      </c>
      <c r="F43" s="177" t="s">
        <v>86</v>
      </c>
      <c r="G43" s="177" t="s">
        <v>87</v>
      </c>
    </row>
    <row r="44" spans="2:8" x14ac:dyDescent="0.15">
      <c r="B44" s="177" t="s">
        <v>94</v>
      </c>
      <c r="C44" s="177" t="s">
        <v>88</v>
      </c>
      <c r="D44" s="177" t="s">
        <v>89</v>
      </c>
      <c r="E44" s="177" t="s">
        <v>90</v>
      </c>
      <c r="F44" s="177" t="s">
        <v>91</v>
      </c>
    </row>
    <row r="45" spans="2:8" x14ac:dyDescent="0.15">
      <c r="B45" s="177" t="s">
        <v>92</v>
      </c>
      <c r="C45" s="177">
        <v>0</v>
      </c>
      <c r="D45" s="177">
        <v>-75.837000000000003</v>
      </c>
      <c r="E45" s="177">
        <v>-43.734999999999999</v>
      </c>
      <c r="F45" s="177">
        <v>-219.041</v>
      </c>
      <c r="G45" s="177">
        <v>0</v>
      </c>
    </row>
    <row r="46" spans="2:8" x14ac:dyDescent="0.15">
      <c r="B46" s="177">
        <v>1</v>
      </c>
      <c r="C46" s="177">
        <v>9.4E-2</v>
      </c>
      <c r="D46" s="177">
        <v>-78.89</v>
      </c>
      <c r="E46" s="177">
        <v>-20.923999999999999</v>
      </c>
      <c r="F46" s="177">
        <v>-219.041</v>
      </c>
      <c r="G46" s="177">
        <v>-2E-3</v>
      </c>
    </row>
    <row r="47" spans="2:8" x14ac:dyDescent="0.15">
      <c r="B47" s="177" t="s">
        <v>93</v>
      </c>
      <c r="C47" s="177">
        <v>0.189</v>
      </c>
      <c r="D47" s="177">
        <v>-79.789000000000001</v>
      </c>
      <c r="E47" s="177">
        <v>1.8859999999999999</v>
      </c>
      <c r="F47" s="177">
        <v>-219.041</v>
      </c>
      <c r="G47" s="177">
        <v>0</v>
      </c>
    </row>
    <row r="48" spans="2:8" x14ac:dyDescent="0.15">
      <c r="B48" s="177" t="s">
        <v>114</v>
      </c>
      <c r="C48" s="177">
        <v>0</v>
      </c>
      <c r="D48" s="177">
        <v>-75.837000000000003</v>
      </c>
      <c r="E48" s="177">
        <v>-43.734999999999999</v>
      </c>
      <c r="F48" s="177">
        <v>-219.041</v>
      </c>
      <c r="G48" s="177" t="s">
        <v>115</v>
      </c>
    </row>
    <row r="49" spans="2:8" x14ac:dyDescent="0.15">
      <c r="B49" s="177" t="s">
        <v>116</v>
      </c>
      <c r="C49" s="177">
        <v>0.18099999999999999</v>
      </c>
      <c r="D49" s="177">
        <v>-79.796999999999997</v>
      </c>
      <c r="E49" s="177">
        <v>0</v>
      </c>
      <c r="F49" s="177">
        <v>-219.041</v>
      </c>
      <c r="G49" s="177" t="s">
        <v>115</v>
      </c>
    </row>
    <row r="50" spans="2:8" x14ac:dyDescent="0.15">
      <c r="B50" s="177" t="s">
        <v>78</v>
      </c>
      <c r="C50" s="177">
        <v>7</v>
      </c>
      <c r="D50" s="177" t="s">
        <v>79</v>
      </c>
      <c r="E50" s="177">
        <v>7</v>
      </c>
      <c r="F50" s="177" t="s">
        <v>80</v>
      </c>
      <c r="G50" s="177">
        <v>8</v>
      </c>
      <c r="H50" s="177" t="s">
        <v>81</v>
      </c>
    </row>
    <row r="51" spans="2:8" x14ac:dyDescent="0.15">
      <c r="B51" s="177" t="s">
        <v>82</v>
      </c>
      <c r="C51" s="177" t="s">
        <v>83</v>
      </c>
      <c r="D51" s="177" t="s">
        <v>84</v>
      </c>
      <c r="E51" s="177" t="s">
        <v>85</v>
      </c>
      <c r="F51" s="177" t="s">
        <v>86</v>
      </c>
      <c r="G51" s="177" t="s">
        <v>87</v>
      </c>
    </row>
    <row r="52" spans="2:8" x14ac:dyDescent="0.15">
      <c r="B52" s="177" t="s">
        <v>94</v>
      </c>
      <c r="C52" s="177" t="s">
        <v>88</v>
      </c>
      <c r="D52" s="177" t="s">
        <v>89</v>
      </c>
      <c r="E52" s="177" t="s">
        <v>90</v>
      </c>
      <c r="F52" s="177" t="s">
        <v>91</v>
      </c>
    </row>
    <row r="53" spans="2:8" x14ac:dyDescent="0.15">
      <c r="B53" s="177" t="s">
        <v>92</v>
      </c>
      <c r="C53" s="177">
        <v>0</v>
      </c>
      <c r="D53" s="177">
        <v>-79.789000000000001</v>
      </c>
      <c r="E53" s="177">
        <v>-17.212</v>
      </c>
      <c r="F53" s="177">
        <v>-218.37200000000001</v>
      </c>
      <c r="G53" s="177">
        <v>0</v>
      </c>
    </row>
    <row r="54" spans="2:8" x14ac:dyDescent="0.15">
      <c r="B54" s="177">
        <v>1</v>
      </c>
      <c r="C54" s="177">
        <v>9.4E-2</v>
      </c>
      <c r="D54" s="177">
        <v>-80.337999999999994</v>
      </c>
      <c r="E54" s="177">
        <v>5.5990000000000002</v>
      </c>
      <c r="F54" s="177">
        <v>-218.37200000000001</v>
      </c>
      <c r="G54" s="177">
        <v>-2E-3</v>
      </c>
    </row>
    <row r="55" spans="2:8" x14ac:dyDescent="0.15">
      <c r="B55" s="177" t="s">
        <v>93</v>
      </c>
      <c r="C55" s="177">
        <v>0.189</v>
      </c>
      <c r="D55" s="177">
        <v>-78.731999999999999</v>
      </c>
      <c r="E55" s="177">
        <v>28.41</v>
      </c>
      <c r="F55" s="177">
        <v>-218.37200000000001</v>
      </c>
      <c r="G55" s="177">
        <v>0</v>
      </c>
    </row>
    <row r="56" spans="2:8" x14ac:dyDescent="0.15">
      <c r="B56" s="177" t="s">
        <v>114</v>
      </c>
      <c r="C56" s="177">
        <v>0.189</v>
      </c>
      <c r="D56" s="177">
        <v>-78.731999999999999</v>
      </c>
      <c r="E56" s="177">
        <v>28.41</v>
      </c>
      <c r="F56" s="177">
        <v>-218.37200000000001</v>
      </c>
      <c r="G56" s="177" t="s">
        <v>115</v>
      </c>
    </row>
    <row r="57" spans="2:8" x14ac:dyDescent="0.15">
      <c r="B57" s="177" t="s">
        <v>116</v>
      </c>
      <c r="C57" s="177">
        <v>7.0999999999999994E-2</v>
      </c>
      <c r="D57" s="177">
        <v>-80.403000000000006</v>
      </c>
      <c r="E57" s="177">
        <v>0</v>
      </c>
      <c r="F57" s="177">
        <v>-218.37200000000001</v>
      </c>
      <c r="G57" s="177" t="s">
        <v>115</v>
      </c>
    </row>
    <row r="58" spans="2:8" x14ac:dyDescent="0.15">
      <c r="B58" s="177" t="s">
        <v>78</v>
      </c>
      <c r="C58" s="177">
        <v>8</v>
      </c>
      <c r="D58" s="177" t="s">
        <v>79</v>
      </c>
      <c r="E58" s="177">
        <v>8</v>
      </c>
      <c r="F58" s="177" t="s">
        <v>80</v>
      </c>
      <c r="G58" s="177">
        <v>9</v>
      </c>
      <c r="H58" s="177" t="s">
        <v>81</v>
      </c>
    </row>
    <row r="59" spans="2:8" x14ac:dyDescent="0.15">
      <c r="B59" s="177" t="s">
        <v>82</v>
      </c>
      <c r="C59" s="177" t="s">
        <v>83</v>
      </c>
      <c r="D59" s="177" t="s">
        <v>84</v>
      </c>
      <c r="E59" s="177" t="s">
        <v>85</v>
      </c>
      <c r="F59" s="177" t="s">
        <v>86</v>
      </c>
      <c r="G59" s="177" t="s">
        <v>87</v>
      </c>
    </row>
    <row r="60" spans="2:8" x14ac:dyDescent="0.15">
      <c r="B60" s="177" t="s">
        <v>94</v>
      </c>
      <c r="C60" s="177" t="s">
        <v>88</v>
      </c>
      <c r="D60" s="177" t="s">
        <v>89</v>
      </c>
      <c r="E60" s="177" t="s">
        <v>90</v>
      </c>
      <c r="F60" s="177" t="s">
        <v>91</v>
      </c>
    </row>
    <row r="61" spans="2:8" x14ac:dyDescent="0.15">
      <c r="B61" s="177" t="s">
        <v>92</v>
      </c>
      <c r="C61" s="177">
        <v>0</v>
      </c>
      <c r="D61" s="177">
        <v>-78.731999999999999</v>
      </c>
      <c r="E61" s="177">
        <v>9.2690000000000001</v>
      </c>
      <c r="F61" s="177">
        <v>-220.017</v>
      </c>
      <c r="G61" s="177">
        <v>0</v>
      </c>
    </row>
    <row r="62" spans="2:8" x14ac:dyDescent="0.15">
      <c r="B62" s="177">
        <v>1</v>
      </c>
      <c r="C62" s="177">
        <v>9.4E-2</v>
      </c>
      <c r="D62" s="177">
        <v>-76.778999999999996</v>
      </c>
      <c r="E62" s="177">
        <v>32.08</v>
      </c>
      <c r="F62" s="177">
        <v>-220.017</v>
      </c>
      <c r="G62" s="177">
        <v>-2E-3</v>
      </c>
    </row>
    <row r="63" spans="2:8" x14ac:dyDescent="0.15">
      <c r="B63" s="177" t="s">
        <v>93</v>
      </c>
      <c r="C63" s="177">
        <v>0.189</v>
      </c>
      <c r="D63" s="177">
        <v>-72.673000000000002</v>
      </c>
      <c r="E63" s="177">
        <v>54.89</v>
      </c>
      <c r="F63" s="177">
        <v>-220.017</v>
      </c>
      <c r="G63" s="177">
        <v>0</v>
      </c>
    </row>
    <row r="64" spans="2:8" x14ac:dyDescent="0.15">
      <c r="B64" s="177" t="s">
        <v>114</v>
      </c>
      <c r="C64" s="177">
        <v>0.189</v>
      </c>
      <c r="D64" s="177">
        <v>-72.673000000000002</v>
      </c>
      <c r="E64" s="177">
        <v>54.89</v>
      </c>
      <c r="F64" s="177">
        <v>-220.017</v>
      </c>
      <c r="G64" s="177" t="s">
        <v>115</v>
      </c>
    </row>
    <row r="65" spans="2:8" x14ac:dyDescent="0.15">
      <c r="B65" s="177" t="s">
        <v>116</v>
      </c>
      <c r="C65" s="177">
        <v>0</v>
      </c>
      <c r="D65" s="177">
        <v>-78.731999999999999</v>
      </c>
      <c r="E65" s="177">
        <v>9.2690000000000001</v>
      </c>
      <c r="F65" s="177">
        <v>-220.017</v>
      </c>
      <c r="G65" s="177" t="s">
        <v>115</v>
      </c>
    </row>
    <row r="66" spans="2:8" x14ac:dyDescent="0.15">
      <c r="B66" s="177" t="s">
        <v>78</v>
      </c>
      <c r="C66" s="177">
        <v>9</v>
      </c>
      <c r="D66" s="177" t="s">
        <v>79</v>
      </c>
      <c r="E66" s="177">
        <v>9</v>
      </c>
      <c r="F66" s="177" t="s">
        <v>80</v>
      </c>
      <c r="G66" s="177">
        <v>10</v>
      </c>
      <c r="H66" s="177" t="s">
        <v>81</v>
      </c>
    </row>
    <row r="67" spans="2:8" x14ac:dyDescent="0.15">
      <c r="B67" s="177" t="s">
        <v>82</v>
      </c>
      <c r="C67" s="177" t="s">
        <v>83</v>
      </c>
      <c r="D67" s="177" t="s">
        <v>84</v>
      </c>
      <c r="E67" s="177" t="s">
        <v>85</v>
      </c>
      <c r="F67" s="177" t="s">
        <v>86</v>
      </c>
      <c r="G67" s="177" t="s">
        <v>87</v>
      </c>
    </row>
    <row r="68" spans="2:8" x14ac:dyDescent="0.15">
      <c r="B68" s="177" t="s">
        <v>94</v>
      </c>
      <c r="C68" s="177" t="s">
        <v>88</v>
      </c>
      <c r="D68" s="177" t="s">
        <v>89</v>
      </c>
      <c r="E68" s="177" t="s">
        <v>90</v>
      </c>
      <c r="F68" s="177" t="s">
        <v>91</v>
      </c>
    </row>
    <row r="69" spans="2:8" x14ac:dyDescent="0.15">
      <c r="B69" s="177" t="s">
        <v>92</v>
      </c>
      <c r="C69" s="177">
        <v>0</v>
      </c>
      <c r="D69" s="177">
        <v>-72.673000000000002</v>
      </c>
      <c r="E69" s="177">
        <v>35.506</v>
      </c>
      <c r="F69" s="177">
        <v>-223.964</v>
      </c>
      <c r="G69" s="177">
        <v>0</v>
      </c>
    </row>
    <row r="70" spans="2:8" x14ac:dyDescent="0.15">
      <c r="B70" s="177">
        <v>1</v>
      </c>
      <c r="C70" s="177">
        <v>9.4E-2</v>
      </c>
      <c r="D70" s="177">
        <v>-68.242999999999995</v>
      </c>
      <c r="E70" s="177">
        <v>58.316000000000003</v>
      </c>
      <c r="F70" s="177">
        <v>-223.964</v>
      </c>
      <c r="G70" s="177">
        <v>-2E-3</v>
      </c>
    </row>
    <row r="71" spans="2:8" x14ac:dyDescent="0.15">
      <c r="B71" s="177" t="s">
        <v>93</v>
      </c>
      <c r="C71" s="177">
        <v>0.189</v>
      </c>
      <c r="D71" s="177">
        <v>-61.658999999999999</v>
      </c>
      <c r="E71" s="177">
        <v>81.126999999999995</v>
      </c>
      <c r="F71" s="177">
        <v>-223.964</v>
      </c>
      <c r="G71" s="177">
        <v>0</v>
      </c>
    </row>
    <row r="72" spans="2:8" x14ac:dyDescent="0.15">
      <c r="B72" s="177" t="s">
        <v>114</v>
      </c>
      <c r="C72" s="177">
        <v>0.189</v>
      </c>
      <c r="D72" s="177">
        <v>-61.658999999999999</v>
      </c>
      <c r="E72" s="177">
        <v>81.126999999999995</v>
      </c>
      <c r="F72" s="177">
        <v>-223.964</v>
      </c>
      <c r="G72" s="177" t="s">
        <v>115</v>
      </c>
    </row>
    <row r="73" spans="2:8" x14ac:dyDescent="0.15">
      <c r="B73" s="177" t="s">
        <v>116</v>
      </c>
      <c r="C73" s="177">
        <v>0</v>
      </c>
      <c r="D73" s="177">
        <v>-72.673000000000002</v>
      </c>
      <c r="E73" s="177">
        <v>35.506</v>
      </c>
      <c r="F73" s="177">
        <v>-223.964</v>
      </c>
      <c r="G73" s="177" t="s">
        <v>115</v>
      </c>
    </row>
    <row r="74" spans="2:8" x14ac:dyDescent="0.15">
      <c r="B74" s="177" t="s">
        <v>78</v>
      </c>
      <c r="C74" s="177">
        <v>10</v>
      </c>
      <c r="D74" s="177" t="s">
        <v>79</v>
      </c>
      <c r="E74" s="177">
        <v>10</v>
      </c>
      <c r="F74" s="177" t="s">
        <v>80</v>
      </c>
      <c r="G74" s="177">
        <v>11</v>
      </c>
      <c r="H74" s="177" t="s">
        <v>81</v>
      </c>
    </row>
    <row r="75" spans="2:8" x14ac:dyDescent="0.15">
      <c r="B75" s="177" t="s">
        <v>82</v>
      </c>
      <c r="C75" s="177" t="s">
        <v>83</v>
      </c>
      <c r="D75" s="177" t="s">
        <v>84</v>
      </c>
      <c r="E75" s="177" t="s">
        <v>85</v>
      </c>
      <c r="F75" s="177" t="s">
        <v>86</v>
      </c>
      <c r="G75" s="177" t="s">
        <v>87</v>
      </c>
    </row>
    <row r="76" spans="2:8" x14ac:dyDescent="0.15">
      <c r="B76" s="177" t="s">
        <v>94</v>
      </c>
      <c r="C76" s="177" t="s">
        <v>88</v>
      </c>
      <c r="D76" s="177" t="s">
        <v>89</v>
      </c>
      <c r="E76" s="177" t="s">
        <v>90</v>
      </c>
      <c r="F76" s="177" t="s">
        <v>91</v>
      </c>
    </row>
    <row r="77" spans="2:8" x14ac:dyDescent="0.15">
      <c r="B77" s="177" t="s">
        <v>92</v>
      </c>
      <c r="C77" s="177">
        <v>0</v>
      </c>
      <c r="D77" s="177">
        <v>-61.658999999999999</v>
      </c>
      <c r="E77" s="177">
        <v>61.298999999999999</v>
      </c>
      <c r="F77" s="177">
        <v>-230.18199999999999</v>
      </c>
      <c r="G77" s="177">
        <v>0</v>
      </c>
    </row>
    <row r="78" spans="2:8" x14ac:dyDescent="0.15">
      <c r="B78" s="177">
        <v>1</v>
      </c>
      <c r="C78" s="177">
        <v>9.4E-2</v>
      </c>
      <c r="D78" s="177">
        <v>-55.363</v>
      </c>
      <c r="E78" s="177">
        <v>72.024000000000001</v>
      </c>
      <c r="F78" s="177">
        <v>-230.18199999999999</v>
      </c>
      <c r="G78" s="177">
        <v>-1E-3</v>
      </c>
    </row>
    <row r="79" spans="2:8" x14ac:dyDescent="0.15">
      <c r="B79" s="177" t="s">
        <v>93</v>
      </c>
      <c r="C79" s="177">
        <v>0.189</v>
      </c>
      <c r="D79" s="177">
        <v>-48.055</v>
      </c>
      <c r="E79" s="177">
        <v>82.75</v>
      </c>
      <c r="F79" s="177">
        <v>-230.18199999999999</v>
      </c>
      <c r="G79" s="177">
        <v>0</v>
      </c>
    </row>
    <row r="80" spans="2:8" x14ac:dyDescent="0.15">
      <c r="B80" s="177" t="s">
        <v>114</v>
      </c>
      <c r="C80" s="177">
        <v>0.189</v>
      </c>
      <c r="D80" s="177">
        <v>-48.055</v>
      </c>
      <c r="E80" s="177">
        <v>82.75</v>
      </c>
      <c r="F80" s="177">
        <v>-230.18199999999999</v>
      </c>
      <c r="G80" s="177" t="s">
        <v>115</v>
      </c>
    </row>
    <row r="81" spans="2:8" x14ac:dyDescent="0.15">
      <c r="B81" s="177" t="s">
        <v>116</v>
      </c>
      <c r="C81" s="177">
        <v>0</v>
      </c>
      <c r="D81" s="177">
        <v>-61.658999999999999</v>
      </c>
      <c r="E81" s="177">
        <v>61.298999999999999</v>
      </c>
      <c r="F81" s="177">
        <v>-230.18199999999999</v>
      </c>
      <c r="G81" s="177" t="s">
        <v>115</v>
      </c>
    </row>
    <row r="82" spans="2:8" x14ac:dyDescent="0.15">
      <c r="B82" s="177" t="s">
        <v>78</v>
      </c>
      <c r="C82" s="177">
        <v>11</v>
      </c>
      <c r="D82" s="177" t="s">
        <v>79</v>
      </c>
      <c r="E82" s="177">
        <v>11</v>
      </c>
      <c r="F82" s="177" t="s">
        <v>80</v>
      </c>
      <c r="G82" s="177">
        <v>12</v>
      </c>
      <c r="H82" s="177" t="s">
        <v>81</v>
      </c>
    </row>
    <row r="83" spans="2:8" x14ac:dyDescent="0.15">
      <c r="B83" s="177" t="s">
        <v>82</v>
      </c>
      <c r="C83" s="177" t="s">
        <v>83</v>
      </c>
      <c r="D83" s="177" t="s">
        <v>84</v>
      </c>
      <c r="E83" s="177" t="s">
        <v>85</v>
      </c>
      <c r="F83" s="177" t="s">
        <v>86</v>
      </c>
      <c r="G83" s="177" t="s">
        <v>87</v>
      </c>
    </row>
    <row r="84" spans="2:8" x14ac:dyDescent="0.15">
      <c r="B84" s="177" t="s">
        <v>94</v>
      </c>
      <c r="C84" s="177" t="s">
        <v>88</v>
      </c>
      <c r="D84" s="177" t="s">
        <v>89</v>
      </c>
      <c r="E84" s="177" t="s">
        <v>90</v>
      </c>
      <c r="F84" s="177" t="s">
        <v>91</v>
      </c>
    </row>
    <row r="85" spans="2:8" x14ac:dyDescent="0.15">
      <c r="B85" s="177" t="s">
        <v>92</v>
      </c>
      <c r="C85" s="177">
        <v>0</v>
      </c>
      <c r="D85" s="177">
        <v>-48.055</v>
      </c>
      <c r="E85" s="177">
        <v>62.372999999999998</v>
      </c>
      <c r="F85" s="177">
        <v>-236.518</v>
      </c>
      <c r="G85" s="177">
        <v>0</v>
      </c>
    </row>
    <row r="86" spans="2:8" x14ac:dyDescent="0.15">
      <c r="B86" s="177">
        <v>1</v>
      </c>
      <c r="C86" s="177">
        <v>9.4E-2</v>
      </c>
      <c r="D86" s="177">
        <v>-41.658999999999999</v>
      </c>
      <c r="E86" s="177">
        <v>73.099000000000004</v>
      </c>
      <c r="F86" s="177">
        <v>-236.518</v>
      </c>
      <c r="G86" s="177">
        <v>-1E-3</v>
      </c>
    </row>
    <row r="87" spans="2:8" x14ac:dyDescent="0.15">
      <c r="B87" s="177" t="s">
        <v>93</v>
      </c>
      <c r="C87" s="177">
        <v>0.189</v>
      </c>
      <c r="D87" s="177">
        <v>-34.249000000000002</v>
      </c>
      <c r="E87" s="177">
        <v>83.823999999999998</v>
      </c>
      <c r="F87" s="177">
        <v>-236.518</v>
      </c>
      <c r="G87" s="177">
        <v>0</v>
      </c>
    </row>
    <row r="88" spans="2:8" x14ac:dyDescent="0.15">
      <c r="B88" s="177" t="s">
        <v>114</v>
      </c>
      <c r="C88" s="177">
        <v>0.189</v>
      </c>
      <c r="D88" s="177">
        <v>-34.249000000000002</v>
      </c>
      <c r="E88" s="177">
        <v>83.823999999999998</v>
      </c>
      <c r="F88" s="177">
        <v>-236.518</v>
      </c>
      <c r="G88" s="177" t="s">
        <v>115</v>
      </c>
    </row>
    <row r="89" spans="2:8" x14ac:dyDescent="0.15">
      <c r="B89" s="177" t="s">
        <v>116</v>
      </c>
      <c r="C89" s="177">
        <v>0</v>
      </c>
      <c r="D89" s="177">
        <v>-48.055</v>
      </c>
      <c r="E89" s="177">
        <v>62.372999999999998</v>
      </c>
      <c r="F89" s="177">
        <v>-236.518</v>
      </c>
      <c r="G89" s="177" t="s">
        <v>115</v>
      </c>
    </row>
    <row r="90" spans="2:8" x14ac:dyDescent="0.15">
      <c r="B90" s="177" t="s">
        <v>78</v>
      </c>
      <c r="C90" s="177">
        <v>12</v>
      </c>
      <c r="D90" s="177" t="s">
        <v>79</v>
      </c>
      <c r="E90" s="177">
        <v>12</v>
      </c>
      <c r="F90" s="177" t="s">
        <v>80</v>
      </c>
      <c r="G90" s="177">
        <v>13</v>
      </c>
      <c r="H90" s="177" t="s">
        <v>81</v>
      </c>
    </row>
    <row r="91" spans="2:8" x14ac:dyDescent="0.15">
      <c r="B91" s="177" t="s">
        <v>82</v>
      </c>
      <c r="C91" s="177" t="s">
        <v>83</v>
      </c>
      <c r="D91" s="177" t="s">
        <v>84</v>
      </c>
      <c r="E91" s="177" t="s">
        <v>85</v>
      </c>
      <c r="F91" s="177" t="s">
        <v>86</v>
      </c>
      <c r="G91" s="177" t="s">
        <v>87</v>
      </c>
    </row>
    <row r="92" spans="2:8" x14ac:dyDescent="0.15">
      <c r="B92" s="177" t="s">
        <v>94</v>
      </c>
      <c r="C92" s="177" t="s">
        <v>88</v>
      </c>
      <c r="D92" s="177" t="s">
        <v>89</v>
      </c>
      <c r="E92" s="177" t="s">
        <v>90</v>
      </c>
      <c r="F92" s="177" t="s">
        <v>91</v>
      </c>
    </row>
    <row r="93" spans="2:8" x14ac:dyDescent="0.15">
      <c r="B93" s="177" t="s">
        <v>92</v>
      </c>
      <c r="C93" s="177">
        <v>0</v>
      </c>
      <c r="D93" s="177">
        <v>-34.249000000000002</v>
      </c>
      <c r="E93" s="177">
        <v>62.890999999999998</v>
      </c>
      <c r="F93" s="177">
        <v>-242.92400000000001</v>
      </c>
      <c r="G93" s="177">
        <v>0</v>
      </c>
    </row>
    <row r="94" spans="2:8" x14ac:dyDescent="0.15">
      <c r="B94" s="177">
        <v>1</v>
      </c>
      <c r="C94" s="177">
        <v>9.4E-2</v>
      </c>
      <c r="D94" s="177">
        <v>-27.803000000000001</v>
      </c>
      <c r="E94" s="177">
        <v>73.617000000000004</v>
      </c>
      <c r="F94" s="177">
        <v>-242.92400000000001</v>
      </c>
      <c r="G94" s="177">
        <v>-1E-3</v>
      </c>
    </row>
    <row r="95" spans="2:8" x14ac:dyDescent="0.15">
      <c r="B95" s="177" t="s">
        <v>93</v>
      </c>
      <c r="C95" s="177">
        <v>0.189</v>
      </c>
      <c r="D95" s="177">
        <v>-20.344999999999999</v>
      </c>
      <c r="E95" s="177">
        <v>84.341999999999999</v>
      </c>
      <c r="F95" s="177">
        <v>-242.92400000000001</v>
      </c>
      <c r="G95" s="177">
        <v>0</v>
      </c>
    </row>
    <row r="96" spans="2:8" x14ac:dyDescent="0.15">
      <c r="B96" s="177" t="s">
        <v>114</v>
      </c>
      <c r="C96" s="177">
        <v>0.189</v>
      </c>
      <c r="D96" s="177">
        <v>-20.344999999999999</v>
      </c>
      <c r="E96" s="177">
        <v>84.341999999999999</v>
      </c>
      <c r="F96" s="177">
        <v>-242.92400000000001</v>
      </c>
      <c r="G96" s="177" t="s">
        <v>115</v>
      </c>
    </row>
    <row r="97" spans="2:8" x14ac:dyDescent="0.15">
      <c r="B97" s="177" t="s">
        <v>116</v>
      </c>
      <c r="C97" s="177">
        <v>0</v>
      </c>
      <c r="D97" s="177">
        <v>-34.249000000000002</v>
      </c>
      <c r="E97" s="177">
        <v>62.890999999999998</v>
      </c>
      <c r="F97" s="177">
        <v>-242.92400000000001</v>
      </c>
      <c r="G97" s="177" t="s">
        <v>115</v>
      </c>
    </row>
    <row r="98" spans="2:8" x14ac:dyDescent="0.15">
      <c r="B98" s="177" t="s">
        <v>78</v>
      </c>
      <c r="C98" s="177">
        <v>13</v>
      </c>
      <c r="D98" s="177" t="s">
        <v>79</v>
      </c>
      <c r="E98" s="177">
        <v>13</v>
      </c>
      <c r="F98" s="177" t="s">
        <v>80</v>
      </c>
      <c r="G98" s="177">
        <v>14</v>
      </c>
      <c r="H98" s="177" t="s">
        <v>81</v>
      </c>
    </row>
    <row r="99" spans="2:8" x14ac:dyDescent="0.15">
      <c r="B99" s="177" t="s">
        <v>82</v>
      </c>
      <c r="C99" s="177" t="s">
        <v>83</v>
      </c>
      <c r="D99" s="177" t="s">
        <v>84</v>
      </c>
      <c r="E99" s="177" t="s">
        <v>85</v>
      </c>
      <c r="F99" s="177" t="s">
        <v>86</v>
      </c>
      <c r="G99" s="177" t="s">
        <v>87</v>
      </c>
    </row>
    <row r="100" spans="2:8" x14ac:dyDescent="0.15">
      <c r="B100" s="177" t="s">
        <v>94</v>
      </c>
      <c r="C100" s="177" t="s">
        <v>88</v>
      </c>
      <c r="D100" s="177" t="s">
        <v>89</v>
      </c>
      <c r="E100" s="177" t="s">
        <v>90</v>
      </c>
      <c r="F100" s="177" t="s">
        <v>91</v>
      </c>
    </row>
    <row r="101" spans="2:8" x14ac:dyDescent="0.15">
      <c r="B101" s="177" t="s">
        <v>92</v>
      </c>
      <c r="C101" s="177">
        <v>0</v>
      </c>
      <c r="D101" s="177">
        <v>-20.344999999999999</v>
      </c>
      <c r="E101" s="177">
        <v>62.848999999999997</v>
      </c>
      <c r="F101" s="177">
        <v>-249.351</v>
      </c>
      <c r="G101" s="177">
        <v>0</v>
      </c>
    </row>
    <row r="102" spans="2:8" x14ac:dyDescent="0.15">
      <c r="B102" s="177">
        <v>1</v>
      </c>
      <c r="C102" s="177">
        <v>9.4E-2</v>
      </c>
      <c r="D102" s="177">
        <v>-13.903</v>
      </c>
      <c r="E102" s="177">
        <v>73.575000000000003</v>
      </c>
      <c r="F102" s="177">
        <v>-249.351</v>
      </c>
      <c r="G102" s="177">
        <v>0</v>
      </c>
    </row>
    <row r="103" spans="2:8" x14ac:dyDescent="0.15">
      <c r="B103" s="177" t="s">
        <v>93</v>
      </c>
      <c r="C103" s="177">
        <v>0.189</v>
      </c>
      <c r="D103" s="177">
        <v>-6.4489999999999998</v>
      </c>
      <c r="E103" s="177">
        <v>84.3</v>
      </c>
      <c r="F103" s="177">
        <v>-249.351</v>
      </c>
      <c r="G103" s="177">
        <v>0</v>
      </c>
    </row>
    <row r="104" spans="2:8" x14ac:dyDescent="0.15">
      <c r="B104" s="177" t="s">
        <v>114</v>
      </c>
      <c r="C104" s="177">
        <v>0.189</v>
      </c>
      <c r="D104" s="177">
        <v>-6.4489999999999998</v>
      </c>
      <c r="E104" s="177">
        <v>84.3</v>
      </c>
      <c r="F104" s="177">
        <v>-249.351</v>
      </c>
      <c r="G104" s="177" t="s">
        <v>115</v>
      </c>
    </row>
    <row r="105" spans="2:8" x14ac:dyDescent="0.15">
      <c r="B105" s="177" t="s">
        <v>116</v>
      </c>
      <c r="C105" s="177">
        <v>0</v>
      </c>
      <c r="D105" s="177">
        <v>-20.344999999999999</v>
      </c>
      <c r="E105" s="177">
        <v>62.848999999999997</v>
      </c>
      <c r="F105" s="177">
        <v>-249.351</v>
      </c>
      <c r="G105" s="177" t="s">
        <v>115</v>
      </c>
    </row>
    <row r="106" spans="2:8" x14ac:dyDescent="0.15">
      <c r="B106" s="177" t="s">
        <v>78</v>
      </c>
      <c r="C106" s="177">
        <v>14</v>
      </c>
      <c r="D106" s="177" t="s">
        <v>79</v>
      </c>
      <c r="E106" s="177">
        <v>14</v>
      </c>
      <c r="F106" s="177" t="s">
        <v>80</v>
      </c>
      <c r="G106" s="177">
        <v>15</v>
      </c>
      <c r="H106" s="177" t="s">
        <v>81</v>
      </c>
    </row>
    <row r="107" spans="2:8" x14ac:dyDescent="0.15">
      <c r="B107" s="177" t="s">
        <v>82</v>
      </c>
      <c r="C107" s="177" t="s">
        <v>83</v>
      </c>
      <c r="D107" s="177" t="s">
        <v>84</v>
      </c>
      <c r="E107" s="177" t="s">
        <v>85</v>
      </c>
      <c r="F107" s="177" t="s">
        <v>86</v>
      </c>
      <c r="G107" s="177" t="s">
        <v>87</v>
      </c>
    </row>
    <row r="108" spans="2:8" x14ac:dyDescent="0.15">
      <c r="B108" s="177" t="s">
        <v>94</v>
      </c>
      <c r="C108" s="177" t="s">
        <v>88</v>
      </c>
      <c r="D108" s="177" t="s">
        <v>89</v>
      </c>
      <c r="E108" s="177" t="s">
        <v>90</v>
      </c>
      <c r="F108" s="177" t="s">
        <v>91</v>
      </c>
    </row>
    <row r="109" spans="2:8" x14ac:dyDescent="0.15">
      <c r="B109" s="177" t="s">
        <v>92</v>
      </c>
      <c r="C109" s="177">
        <v>0</v>
      </c>
      <c r="D109" s="177">
        <v>-6.4489999999999998</v>
      </c>
      <c r="E109" s="177">
        <v>62.247</v>
      </c>
      <c r="F109" s="177">
        <v>-255.749</v>
      </c>
      <c r="G109" s="177">
        <v>0</v>
      </c>
    </row>
    <row r="110" spans="2:8" x14ac:dyDescent="0.15">
      <c r="B110" s="177">
        <v>1</v>
      </c>
      <c r="C110" s="177">
        <v>9.4E-2</v>
      </c>
      <c r="D110" s="177">
        <v>-6.4000000000000001E-2</v>
      </c>
      <c r="E110" s="177">
        <v>72.972999999999999</v>
      </c>
      <c r="F110" s="177">
        <v>-255.749</v>
      </c>
      <c r="G110" s="177">
        <v>0</v>
      </c>
    </row>
    <row r="111" spans="2:8" x14ac:dyDescent="0.15">
      <c r="B111" s="177" t="s">
        <v>93</v>
      </c>
      <c r="C111" s="177">
        <v>0.189</v>
      </c>
      <c r="D111" s="177">
        <v>7.3339999999999996</v>
      </c>
      <c r="E111" s="177">
        <v>83.697999999999993</v>
      </c>
      <c r="F111" s="177">
        <v>-255.749</v>
      </c>
      <c r="G111" s="177">
        <v>0</v>
      </c>
    </row>
    <row r="112" spans="2:8" x14ac:dyDescent="0.15">
      <c r="B112" s="177" t="s">
        <v>114</v>
      </c>
      <c r="C112" s="177">
        <v>0.189</v>
      </c>
      <c r="D112" s="177">
        <v>7.3339999999999996</v>
      </c>
      <c r="E112" s="177">
        <v>83.697999999999993</v>
      </c>
      <c r="F112" s="177">
        <v>-255.749</v>
      </c>
      <c r="G112" s="177" t="s">
        <v>115</v>
      </c>
    </row>
    <row r="113" spans="2:8" x14ac:dyDescent="0.15">
      <c r="B113" s="177" t="s">
        <v>116</v>
      </c>
      <c r="C113" s="177">
        <v>0</v>
      </c>
      <c r="D113" s="177">
        <v>-6.4489999999999998</v>
      </c>
      <c r="E113" s="177">
        <v>62.247</v>
      </c>
      <c r="F113" s="177">
        <v>-255.749</v>
      </c>
      <c r="G113" s="177" t="s">
        <v>115</v>
      </c>
    </row>
    <row r="114" spans="2:8" x14ac:dyDescent="0.15">
      <c r="B114" s="177" t="s">
        <v>78</v>
      </c>
      <c r="C114" s="177">
        <v>15</v>
      </c>
      <c r="D114" s="177" t="s">
        <v>79</v>
      </c>
      <c r="E114" s="177">
        <v>15</v>
      </c>
      <c r="F114" s="177" t="s">
        <v>80</v>
      </c>
      <c r="G114" s="177">
        <v>16</v>
      </c>
      <c r="H114" s="177" t="s">
        <v>81</v>
      </c>
    </row>
    <row r="115" spans="2:8" x14ac:dyDescent="0.15">
      <c r="B115" s="177" t="s">
        <v>82</v>
      </c>
      <c r="C115" s="177" t="s">
        <v>83</v>
      </c>
      <c r="D115" s="177" t="s">
        <v>84</v>
      </c>
      <c r="E115" s="177" t="s">
        <v>85</v>
      </c>
      <c r="F115" s="177" t="s">
        <v>86</v>
      </c>
      <c r="G115" s="177" t="s">
        <v>87</v>
      </c>
    </row>
    <row r="116" spans="2:8" x14ac:dyDescent="0.15">
      <c r="B116" s="177" t="s">
        <v>94</v>
      </c>
      <c r="C116" s="177" t="s">
        <v>88</v>
      </c>
      <c r="D116" s="177" t="s">
        <v>89</v>
      </c>
      <c r="E116" s="177" t="s">
        <v>90</v>
      </c>
      <c r="F116" s="177" t="s">
        <v>91</v>
      </c>
    </row>
    <row r="117" spans="2:8" x14ac:dyDescent="0.15">
      <c r="B117" s="177" t="s">
        <v>92</v>
      </c>
      <c r="C117" s="177">
        <v>0</v>
      </c>
      <c r="D117" s="177">
        <v>7.3339999999999996</v>
      </c>
      <c r="E117" s="177">
        <v>61.09</v>
      </c>
      <c r="F117" s="177">
        <v>-262.07100000000003</v>
      </c>
      <c r="G117" s="177">
        <v>0</v>
      </c>
    </row>
    <row r="118" spans="2:8" x14ac:dyDescent="0.15">
      <c r="B118" s="177">
        <v>1</v>
      </c>
      <c r="C118" s="177">
        <v>9.4E-2</v>
      </c>
      <c r="D118" s="177">
        <v>13.609</v>
      </c>
      <c r="E118" s="177">
        <v>71.816000000000003</v>
      </c>
      <c r="F118" s="177">
        <v>-262.07100000000003</v>
      </c>
      <c r="G118" s="177">
        <v>0</v>
      </c>
    </row>
    <row r="119" spans="2:8" x14ac:dyDescent="0.15">
      <c r="B119" s="177" t="s">
        <v>93</v>
      </c>
      <c r="C119" s="177">
        <v>0.189</v>
      </c>
      <c r="D119" s="177">
        <v>20.898</v>
      </c>
      <c r="E119" s="177">
        <v>82.540999999999997</v>
      </c>
      <c r="F119" s="177">
        <v>-262.07100000000003</v>
      </c>
      <c r="G119" s="177">
        <v>0</v>
      </c>
    </row>
    <row r="120" spans="2:8" x14ac:dyDescent="0.15">
      <c r="B120" s="177" t="s">
        <v>114</v>
      </c>
      <c r="C120" s="177">
        <v>0.189</v>
      </c>
      <c r="D120" s="177">
        <v>20.898</v>
      </c>
      <c r="E120" s="177">
        <v>82.540999999999997</v>
      </c>
      <c r="F120" s="177">
        <v>-262.07100000000003</v>
      </c>
      <c r="G120" s="177" t="s">
        <v>115</v>
      </c>
    </row>
    <row r="121" spans="2:8" x14ac:dyDescent="0.15">
      <c r="B121" s="177" t="s">
        <v>116</v>
      </c>
      <c r="C121" s="177">
        <v>0</v>
      </c>
      <c r="D121" s="177">
        <v>7.3339999999999996</v>
      </c>
      <c r="E121" s="177">
        <v>61.09</v>
      </c>
      <c r="F121" s="177">
        <v>-262.07100000000003</v>
      </c>
      <c r="G121" s="177" t="s">
        <v>115</v>
      </c>
    </row>
    <row r="122" spans="2:8" x14ac:dyDescent="0.15">
      <c r="B122" s="177" t="s">
        <v>78</v>
      </c>
      <c r="C122" s="177">
        <v>16</v>
      </c>
      <c r="D122" s="177" t="s">
        <v>79</v>
      </c>
      <c r="E122" s="177">
        <v>16</v>
      </c>
      <c r="F122" s="177" t="s">
        <v>80</v>
      </c>
      <c r="G122" s="177">
        <v>17</v>
      </c>
      <c r="H122" s="177" t="s">
        <v>81</v>
      </c>
    </row>
    <row r="123" spans="2:8" x14ac:dyDescent="0.15">
      <c r="B123" s="177" t="s">
        <v>82</v>
      </c>
      <c r="C123" s="177" t="s">
        <v>83</v>
      </c>
      <c r="D123" s="177" t="s">
        <v>84</v>
      </c>
      <c r="E123" s="177" t="s">
        <v>85</v>
      </c>
      <c r="F123" s="177" t="s">
        <v>86</v>
      </c>
      <c r="G123" s="177" t="s">
        <v>87</v>
      </c>
    </row>
    <row r="124" spans="2:8" x14ac:dyDescent="0.15">
      <c r="B124" s="177" t="s">
        <v>94</v>
      </c>
      <c r="C124" s="177" t="s">
        <v>88</v>
      </c>
      <c r="D124" s="177" t="s">
        <v>89</v>
      </c>
      <c r="E124" s="177" t="s">
        <v>90</v>
      </c>
      <c r="F124" s="177" t="s">
        <v>91</v>
      </c>
    </row>
    <row r="125" spans="2:8" x14ac:dyDescent="0.15">
      <c r="B125" s="177" t="s">
        <v>92</v>
      </c>
      <c r="C125" s="177">
        <v>0</v>
      </c>
      <c r="D125" s="177">
        <v>20.898</v>
      </c>
      <c r="E125" s="177">
        <v>59.386000000000003</v>
      </c>
      <c r="F125" s="177">
        <v>-268.267</v>
      </c>
      <c r="G125" s="177">
        <v>0</v>
      </c>
    </row>
    <row r="126" spans="2:8" x14ac:dyDescent="0.15">
      <c r="B126" s="177">
        <v>1</v>
      </c>
      <c r="C126" s="177">
        <v>9.4E-2</v>
      </c>
      <c r="D126" s="177">
        <v>27.012</v>
      </c>
      <c r="E126" s="177">
        <v>70.111999999999995</v>
      </c>
      <c r="F126" s="177">
        <v>-268.267</v>
      </c>
      <c r="G126" s="177">
        <v>1E-3</v>
      </c>
    </row>
    <row r="127" spans="2:8" x14ac:dyDescent="0.15">
      <c r="B127" s="177" t="s">
        <v>93</v>
      </c>
      <c r="C127" s="177">
        <v>0.189</v>
      </c>
      <c r="D127" s="177">
        <v>34.14</v>
      </c>
      <c r="E127" s="177">
        <v>80.837000000000003</v>
      </c>
      <c r="F127" s="177">
        <v>-268.267</v>
      </c>
      <c r="G127" s="177">
        <v>0</v>
      </c>
    </row>
    <row r="128" spans="2:8" x14ac:dyDescent="0.15">
      <c r="B128" s="177" t="s">
        <v>114</v>
      </c>
      <c r="C128" s="177">
        <v>0.189</v>
      </c>
      <c r="D128" s="177">
        <v>34.14</v>
      </c>
      <c r="E128" s="177">
        <v>80.837000000000003</v>
      </c>
      <c r="F128" s="177">
        <v>-268.267</v>
      </c>
      <c r="G128" s="177" t="s">
        <v>115</v>
      </c>
    </row>
    <row r="129" spans="2:8" x14ac:dyDescent="0.15">
      <c r="B129" s="177" t="s">
        <v>116</v>
      </c>
      <c r="C129" s="177">
        <v>0</v>
      </c>
      <c r="D129" s="177">
        <v>20.898</v>
      </c>
      <c r="E129" s="177">
        <v>59.386000000000003</v>
      </c>
      <c r="F129" s="177">
        <v>-268.267</v>
      </c>
      <c r="G129" s="177" t="s">
        <v>115</v>
      </c>
    </row>
    <row r="130" spans="2:8" x14ac:dyDescent="0.15">
      <c r="B130" s="177" t="s">
        <v>78</v>
      </c>
      <c r="C130" s="177">
        <v>17</v>
      </c>
      <c r="D130" s="177" t="s">
        <v>79</v>
      </c>
      <c r="E130" s="177">
        <v>17</v>
      </c>
      <c r="F130" s="177" t="s">
        <v>80</v>
      </c>
      <c r="G130" s="177">
        <v>18</v>
      </c>
      <c r="H130" s="177" t="s">
        <v>81</v>
      </c>
    </row>
    <row r="131" spans="2:8" x14ac:dyDescent="0.15">
      <c r="B131" s="177" t="s">
        <v>82</v>
      </c>
      <c r="C131" s="177" t="s">
        <v>83</v>
      </c>
      <c r="D131" s="177" t="s">
        <v>84</v>
      </c>
      <c r="E131" s="177" t="s">
        <v>85</v>
      </c>
      <c r="F131" s="177" t="s">
        <v>86</v>
      </c>
      <c r="G131" s="177" t="s">
        <v>87</v>
      </c>
    </row>
    <row r="132" spans="2:8" x14ac:dyDescent="0.15">
      <c r="B132" s="177" t="s">
        <v>94</v>
      </c>
      <c r="C132" s="177" t="s">
        <v>88</v>
      </c>
      <c r="D132" s="177" t="s">
        <v>89</v>
      </c>
      <c r="E132" s="177" t="s">
        <v>90</v>
      </c>
      <c r="F132" s="177" t="s">
        <v>91</v>
      </c>
    </row>
    <row r="133" spans="2:8" x14ac:dyDescent="0.15">
      <c r="B133" s="177" t="s">
        <v>92</v>
      </c>
      <c r="C133" s="177">
        <v>0</v>
      </c>
      <c r="D133" s="177">
        <v>34.14</v>
      </c>
      <c r="E133" s="177">
        <v>57.149000000000001</v>
      </c>
      <c r="F133" s="177">
        <v>-274.29199999999997</v>
      </c>
      <c r="G133" s="177">
        <v>0</v>
      </c>
    </row>
    <row r="134" spans="2:8" x14ac:dyDescent="0.15">
      <c r="B134" s="177">
        <v>1</v>
      </c>
      <c r="C134" s="177">
        <v>9.4E-2</v>
      </c>
      <c r="D134" s="177">
        <v>40.042999999999999</v>
      </c>
      <c r="E134" s="177">
        <v>67.873999999999995</v>
      </c>
      <c r="F134" s="177">
        <v>-274.29199999999997</v>
      </c>
      <c r="G134" s="177">
        <v>1E-3</v>
      </c>
    </row>
    <row r="135" spans="2:8" x14ac:dyDescent="0.15">
      <c r="B135" s="177" t="s">
        <v>93</v>
      </c>
      <c r="C135" s="177">
        <v>0.189</v>
      </c>
      <c r="D135" s="177">
        <v>46.959000000000003</v>
      </c>
      <c r="E135" s="177">
        <v>78.599999999999994</v>
      </c>
      <c r="F135" s="177">
        <v>-274.29199999999997</v>
      </c>
      <c r="G135" s="177">
        <v>0</v>
      </c>
    </row>
    <row r="136" spans="2:8" x14ac:dyDescent="0.15">
      <c r="B136" s="177" t="s">
        <v>114</v>
      </c>
      <c r="C136" s="177">
        <v>0.189</v>
      </c>
      <c r="D136" s="177">
        <v>46.959000000000003</v>
      </c>
      <c r="E136" s="177">
        <v>78.599999999999994</v>
      </c>
      <c r="F136" s="177">
        <v>-274.29199999999997</v>
      </c>
      <c r="G136" s="177" t="s">
        <v>115</v>
      </c>
    </row>
    <row r="137" spans="2:8" x14ac:dyDescent="0.15">
      <c r="B137" s="177" t="s">
        <v>116</v>
      </c>
      <c r="C137" s="177">
        <v>0</v>
      </c>
      <c r="D137" s="177">
        <v>34.14</v>
      </c>
      <c r="E137" s="177">
        <v>57.149000000000001</v>
      </c>
      <c r="F137" s="177">
        <v>-274.29199999999997</v>
      </c>
      <c r="G137" s="177" t="s">
        <v>115</v>
      </c>
    </row>
    <row r="138" spans="2:8" x14ac:dyDescent="0.15">
      <c r="B138" s="177" t="s">
        <v>78</v>
      </c>
      <c r="C138" s="177">
        <v>18</v>
      </c>
      <c r="D138" s="177" t="s">
        <v>79</v>
      </c>
      <c r="E138" s="177">
        <v>18</v>
      </c>
      <c r="F138" s="177" t="s">
        <v>80</v>
      </c>
      <c r="G138" s="177">
        <v>19</v>
      </c>
      <c r="H138" s="177" t="s">
        <v>81</v>
      </c>
    </row>
    <row r="139" spans="2:8" x14ac:dyDescent="0.15">
      <c r="B139" s="177" t="s">
        <v>82</v>
      </c>
      <c r="C139" s="177" t="s">
        <v>83</v>
      </c>
      <c r="D139" s="177" t="s">
        <v>84</v>
      </c>
      <c r="E139" s="177" t="s">
        <v>85</v>
      </c>
      <c r="F139" s="177" t="s">
        <v>86</v>
      </c>
      <c r="G139" s="177" t="s">
        <v>87</v>
      </c>
    </row>
    <row r="140" spans="2:8" x14ac:dyDescent="0.15">
      <c r="B140" s="177" t="s">
        <v>94</v>
      </c>
      <c r="C140" s="177" t="s">
        <v>88</v>
      </c>
      <c r="D140" s="177" t="s">
        <v>89</v>
      </c>
      <c r="E140" s="177" t="s">
        <v>90</v>
      </c>
      <c r="F140" s="177" t="s">
        <v>91</v>
      </c>
    </row>
    <row r="141" spans="2:8" x14ac:dyDescent="0.15">
      <c r="B141" s="177" t="s">
        <v>92</v>
      </c>
      <c r="C141" s="177">
        <v>0</v>
      </c>
      <c r="D141" s="177">
        <v>46.959000000000003</v>
      </c>
      <c r="E141" s="177">
        <v>54.393999999999998</v>
      </c>
      <c r="F141" s="177">
        <v>-280.09899999999999</v>
      </c>
      <c r="G141" s="177">
        <v>0</v>
      </c>
    </row>
    <row r="142" spans="2:8" x14ac:dyDescent="0.15">
      <c r="B142" s="177">
        <v>1</v>
      </c>
      <c r="C142" s="177">
        <v>9.4E-2</v>
      </c>
      <c r="D142" s="177">
        <v>52.603000000000002</v>
      </c>
      <c r="E142" s="177">
        <v>65.12</v>
      </c>
      <c r="F142" s="177">
        <v>-280.09899999999999</v>
      </c>
      <c r="G142" s="177">
        <v>1E-3</v>
      </c>
    </row>
    <row r="143" spans="2:8" x14ac:dyDescent="0.15">
      <c r="B143" s="177" t="s">
        <v>93</v>
      </c>
      <c r="C143" s="177">
        <v>0.189</v>
      </c>
      <c r="D143" s="177">
        <v>59.259</v>
      </c>
      <c r="E143" s="177">
        <v>75.846000000000004</v>
      </c>
      <c r="F143" s="177">
        <v>-280.09899999999999</v>
      </c>
      <c r="G143" s="177">
        <v>0</v>
      </c>
    </row>
    <row r="144" spans="2:8" x14ac:dyDescent="0.15">
      <c r="B144" s="177" t="s">
        <v>114</v>
      </c>
      <c r="C144" s="177">
        <v>0.189</v>
      </c>
      <c r="D144" s="177">
        <v>59.259</v>
      </c>
      <c r="E144" s="177">
        <v>75.846000000000004</v>
      </c>
      <c r="F144" s="177">
        <v>-280.09899999999999</v>
      </c>
      <c r="G144" s="177" t="s">
        <v>115</v>
      </c>
    </row>
    <row r="145" spans="2:8" x14ac:dyDescent="0.15">
      <c r="B145" s="177" t="s">
        <v>116</v>
      </c>
      <c r="C145" s="177">
        <v>0</v>
      </c>
      <c r="D145" s="177">
        <v>46.959000000000003</v>
      </c>
      <c r="E145" s="177">
        <v>54.393999999999998</v>
      </c>
      <c r="F145" s="177">
        <v>-280.09899999999999</v>
      </c>
      <c r="G145" s="177" t="s">
        <v>115</v>
      </c>
    </row>
    <row r="146" spans="2:8" x14ac:dyDescent="0.15">
      <c r="B146" s="177" t="s">
        <v>78</v>
      </c>
      <c r="C146" s="177">
        <v>19</v>
      </c>
      <c r="D146" s="177" t="s">
        <v>79</v>
      </c>
      <c r="E146" s="177">
        <v>19</v>
      </c>
      <c r="F146" s="177" t="s">
        <v>80</v>
      </c>
      <c r="G146" s="177">
        <v>20</v>
      </c>
      <c r="H146" s="177" t="s">
        <v>81</v>
      </c>
    </row>
    <row r="147" spans="2:8" x14ac:dyDescent="0.15">
      <c r="B147" s="177" t="s">
        <v>82</v>
      </c>
      <c r="C147" s="177" t="s">
        <v>83</v>
      </c>
      <c r="D147" s="177" t="s">
        <v>84</v>
      </c>
      <c r="E147" s="177" t="s">
        <v>85</v>
      </c>
      <c r="F147" s="177" t="s">
        <v>86</v>
      </c>
      <c r="G147" s="177" t="s">
        <v>87</v>
      </c>
    </row>
    <row r="148" spans="2:8" x14ac:dyDescent="0.15">
      <c r="B148" s="177" t="s">
        <v>94</v>
      </c>
      <c r="C148" s="177" t="s">
        <v>88</v>
      </c>
      <c r="D148" s="177" t="s">
        <v>89</v>
      </c>
      <c r="E148" s="177" t="s">
        <v>90</v>
      </c>
      <c r="F148" s="177" t="s">
        <v>91</v>
      </c>
    </row>
    <row r="149" spans="2:8" x14ac:dyDescent="0.15">
      <c r="B149" s="177" t="s">
        <v>92</v>
      </c>
      <c r="C149" s="177">
        <v>0</v>
      </c>
      <c r="D149" s="177">
        <v>59.259</v>
      </c>
      <c r="E149" s="177">
        <v>45.981000000000002</v>
      </c>
      <c r="F149" s="177">
        <v>-403.90800000000002</v>
      </c>
      <c r="G149" s="177">
        <v>0</v>
      </c>
    </row>
    <row r="150" spans="2:8" x14ac:dyDescent="0.15">
      <c r="B150" s="177">
        <v>1</v>
      </c>
      <c r="C150" s="177">
        <v>9.4E-2</v>
      </c>
      <c r="D150" s="177">
        <v>64.108000000000004</v>
      </c>
      <c r="E150" s="177">
        <v>56.707000000000001</v>
      </c>
      <c r="F150" s="177">
        <v>-403.90800000000002</v>
      </c>
      <c r="G150" s="177">
        <v>2E-3</v>
      </c>
    </row>
    <row r="151" spans="2:8" x14ac:dyDescent="0.15">
      <c r="B151" s="177" t="s">
        <v>93</v>
      </c>
      <c r="C151" s="177">
        <v>0.189</v>
      </c>
      <c r="D151" s="177">
        <v>69.968999999999994</v>
      </c>
      <c r="E151" s="177">
        <v>67.432000000000002</v>
      </c>
      <c r="F151" s="177">
        <v>-403.90800000000002</v>
      </c>
      <c r="G151" s="177">
        <v>0</v>
      </c>
    </row>
    <row r="152" spans="2:8" x14ac:dyDescent="0.15">
      <c r="B152" s="177" t="s">
        <v>114</v>
      </c>
      <c r="C152" s="177">
        <v>0.189</v>
      </c>
      <c r="D152" s="177">
        <v>69.968999999999994</v>
      </c>
      <c r="E152" s="177">
        <v>67.432000000000002</v>
      </c>
      <c r="F152" s="177">
        <v>-403.90800000000002</v>
      </c>
      <c r="G152" s="177" t="s">
        <v>115</v>
      </c>
    </row>
    <row r="153" spans="2:8" x14ac:dyDescent="0.15">
      <c r="B153" s="177" t="s">
        <v>116</v>
      </c>
      <c r="C153" s="177">
        <v>0</v>
      </c>
      <c r="D153" s="177">
        <v>59.259</v>
      </c>
      <c r="E153" s="177">
        <v>45.981000000000002</v>
      </c>
      <c r="F153" s="177">
        <v>-403.90800000000002</v>
      </c>
      <c r="G153" s="177" t="s">
        <v>115</v>
      </c>
    </row>
    <row r="154" spans="2:8" x14ac:dyDescent="0.15">
      <c r="B154" s="177" t="s">
        <v>78</v>
      </c>
      <c r="C154" s="177">
        <v>20</v>
      </c>
      <c r="D154" s="177" t="s">
        <v>79</v>
      </c>
      <c r="E154" s="177">
        <v>20</v>
      </c>
      <c r="F154" s="177" t="s">
        <v>80</v>
      </c>
      <c r="G154" s="177">
        <v>21</v>
      </c>
      <c r="H154" s="177" t="s">
        <v>81</v>
      </c>
    </row>
    <row r="155" spans="2:8" x14ac:dyDescent="0.15">
      <c r="B155" s="177" t="s">
        <v>82</v>
      </c>
      <c r="C155" s="177" t="s">
        <v>83</v>
      </c>
      <c r="D155" s="177" t="s">
        <v>84</v>
      </c>
      <c r="E155" s="177" t="s">
        <v>85</v>
      </c>
      <c r="F155" s="177" t="s">
        <v>86</v>
      </c>
      <c r="G155" s="177" t="s">
        <v>87</v>
      </c>
    </row>
    <row r="156" spans="2:8" x14ac:dyDescent="0.15">
      <c r="B156" s="177" t="s">
        <v>94</v>
      </c>
      <c r="C156" s="177" t="s">
        <v>88</v>
      </c>
      <c r="D156" s="177" t="s">
        <v>89</v>
      </c>
      <c r="E156" s="177" t="s">
        <v>90</v>
      </c>
      <c r="F156" s="177" t="s">
        <v>91</v>
      </c>
    </row>
    <row r="157" spans="2:8" x14ac:dyDescent="0.15">
      <c r="B157" s="177" t="s">
        <v>92</v>
      </c>
      <c r="C157" s="177">
        <v>0</v>
      </c>
      <c r="D157" s="177">
        <v>69.968999999999994</v>
      </c>
      <c r="E157" s="177">
        <v>31.972999999999999</v>
      </c>
      <c r="F157" s="177">
        <v>-408.24799999999999</v>
      </c>
      <c r="G157" s="177">
        <v>0</v>
      </c>
    </row>
    <row r="158" spans="2:8" x14ac:dyDescent="0.15">
      <c r="B158" s="177">
        <v>1</v>
      </c>
      <c r="C158" s="177">
        <v>9.4E-2</v>
      </c>
      <c r="D158" s="177">
        <v>73.495000000000005</v>
      </c>
      <c r="E158" s="177">
        <v>42.698</v>
      </c>
      <c r="F158" s="177">
        <v>-408.24799999999999</v>
      </c>
      <c r="G158" s="177">
        <v>2E-3</v>
      </c>
    </row>
    <row r="159" spans="2:8" x14ac:dyDescent="0.15">
      <c r="B159" s="177" t="s">
        <v>93</v>
      </c>
      <c r="C159" s="177">
        <v>0.189</v>
      </c>
      <c r="D159" s="177">
        <v>78.034000000000006</v>
      </c>
      <c r="E159" s="177">
        <v>53.423999999999999</v>
      </c>
      <c r="F159" s="177">
        <v>-408.24799999999999</v>
      </c>
      <c r="G159" s="177">
        <v>0</v>
      </c>
    </row>
    <row r="160" spans="2:8" x14ac:dyDescent="0.15">
      <c r="B160" s="177" t="s">
        <v>114</v>
      </c>
      <c r="C160" s="177">
        <v>0.189</v>
      </c>
      <c r="D160" s="177">
        <v>78.034000000000006</v>
      </c>
      <c r="E160" s="177">
        <v>53.423999999999999</v>
      </c>
      <c r="F160" s="177">
        <v>-408.24799999999999</v>
      </c>
      <c r="G160" s="177" t="s">
        <v>115</v>
      </c>
    </row>
    <row r="161" spans="2:8" x14ac:dyDescent="0.15">
      <c r="B161" s="177" t="s">
        <v>116</v>
      </c>
      <c r="C161" s="177">
        <v>0</v>
      </c>
      <c r="D161" s="177">
        <v>69.968999999999994</v>
      </c>
      <c r="E161" s="177">
        <v>31.972999999999999</v>
      </c>
      <c r="F161" s="177">
        <v>-408.24799999999999</v>
      </c>
      <c r="G161" s="177" t="s">
        <v>115</v>
      </c>
    </row>
    <row r="162" spans="2:8" x14ac:dyDescent="0.15">
      <c r="B162" s="177" t="s">
        <v>78</v>
      </c>
      <c r="C162" s="177">
        <v>21</v>
      </c>
      <c r="D162" s="177" t="s">
        <v>79</v>
      </c>
      <c r="E162" s="177">
        <v>21</v>
      </c>
      <c r="F162" s="177" t="s">
        <v>80</v>
      </c>
      <c r="G162" s="177">
        <v>22</v>
      </c>
      <c r="H162" s="177" t="s">
        <v>81</v>
      </c>
    </row>
    <row r="163" spans="2:8" x14ac:dyDescent="0.15">
      <c r="B163" s="177" t="s">
        <v>82</v>
      </c>
      <c r="C163" s="177" t="s">
        <v>83</v>
      </c>
      <c r="D163" s="177" t="s">
        <v>84</v>
      </c>
      <c r="E163" s="177" t="s">
        <v>85</v>
      </c>
      <c r="F163" s="177" t="s">
        <v>86</v>
      </c>
      <c r="G163" s="177" t="s">
        <v>87</v>
      </c>
    </row>
    <row r="164" spans="2:8" x14ac:dyDescent="0.15">
      <c r="B164" s="177" t="s">
        <v>94</v>
      </c>
      <c r="C164" s="177" t="s">
        <v>88</v>
      </c>
      <c r="D164" s="177" t="s">
        <v>89</v>
      </c>
      <c r="E164" s="177" t="s">
        <v>90</v>
      </c>
      <c r="F164" s="177" t="s">
        <v>91</v>
      </c>
    </row>
    <row r="165" spans="2:8" x14ac:dyDescent="0.15">
      <c r="B165" s="177" t="s">
        <v>92</v>
      </c>
      <c r="C165" s="177">
        <v>0</v>
      </c>
      <c r="D165" s="177">
        <v>78.034000000000006</v>
      </c>
      <c r="E165" s="177">
        <v>17.64</v>
      </c>
      <c r="F165" s="177">
        <v>-411.35</v>
      </c>
      <c r="G165" s="177">
        <v>0</v>
      </c>
    </row>
    <row r="166" spans="2:8" x14ac:dyDescent="0.15">
      <c r="B166" s="177">
        <v>1</v>
      </c>
      <c r="C166" s="177">
        <v>9.4E-2</v>
      </c>
      <c r="D166" s="177">
        <v>80.206000000000003</v>
      </c>
      <c r="E166" s="177">
        <v>28.364999999999998</v>
      </c>
      <c r="F166" s="177">
        <v>-411.35</v>
      </c>
      <c r="G166" s="177">
        <v>2E-3</v>
      </c>
    </row>
    <row r="167" spans="2:8" x14ac:dyDescent="0.15">
      <c r="B167" s="177" t="s">
        <v>93</v>
      </c>
      <c r="C167" s="177">
        <v>0.189</v>
      </c>
      <c r="D167" s="177">
        <v>83.391000000000005</v>
      </c>
      <c r="E167" s="177">
        <v>39.091000000000001</v>
      </c>
      <c r="F167" s="177">
        <v>-411.35</v>
      </c>
      <c r="G167" s="177">
        <v>0</v>
      </c>
    </row>
    <row r="168" spans="2:8" x14ac:dyDescent="0.15">
      <c r="B168" s="177" t="s">
        <v>114</v>
      </c>
      <c r="C168" s="177">
        <v>0.189</v>
      </c>
      <c r="D168" s="177">
        <v>83.391000000000005</v>
      </c>
      <c r="E168" s="177">
        <v>39.091000000000001</v>
      </c>
      <c r="F168" s="177">
        <v>-411.35</v>
      </c>
      <c r="G168" s="177" t="s">
        <v>115</v>
      </c>
    </row>
    <row r="169" spans="2:8" x14ac:dyDescent="0.15">
      <c r="B169" s="177" t="s">
        <v>116</v>
      </c>
      <c r="C169" s="177">
        <v>0</v>
      </c>
      <c r="D169" s="177">
        <v>78.034000000000006</v>
      </c>
      <c r="E169" s="177">
        <v>17.64</v>
      </c>
      <c r="F169" s="177">
        <v>-411.35</v>
      </c>
      <c r="G169" s="177" t="s">
        <v>115</v>
      </c>
    </row>
    <row r="170" spans="2:8" x14ac:dyDescent="0.15">
      <c r="B170" s="177" t="s">
        <v>78</v>
      </c>
      <c r="C170" s="177">
        <v>22</v>
      </c>
      <c r="D170" s="177" t="s">
        <v>79</v>
      </c>
      <c r="E170" s="177">
        <v>22</v>
      </c>
      <c r="F170" s="177" t="s">
        <v>80</v>
      </c>
      <c r="G170" s="177">
        <v>23</v>
      </c>
      <c r="H170" s="177" t="s">
        <v>81</v>
      </c>
    </row>
    <row r="171" spans="2:8" x14ac:dyDescent="0.15">
      <c r="B171" s="177" t="s">
        <v>82</v>
      </c>
      <c r="C171" s="177" t="s">
        <v>83</v>
      </c>
      <c r="D171" s="177" t="s">
        <v>84</v>
      </c>
      <c r="E171" s="177" t="s">
        <v>85</v>
      </c>
      <c r="F171" s="177" t="s">
        <v>86</v>
      </c>
      <c r="G171" s="177" t="s">
        <v>87</v>
      </c>
    </row>
    <row r="172" spans="2:8" x14ac:dyDescent="0.15">
      <c r="B172" s="177" t="s">
        <v>94</v>
      </c>
      <c r="C172" s="177" t="s">
        <v>88</v>
      </c>
      <c r="D172" s="177" t="s">
        <v>89</v>
      </c>
      <c r="E172" s="177" t="s">
        <v>90</v>
      </c>
      <c r="F172" s="177" t="s">
        <v>91</v>
      </c>
    </row>
    <row r="173" spans="2:8" x14ac:dyDescent="0.15">
      <c r="B173" s="177" t="s">
        <v>92</v>
      </c>
      <c r="C173" s="177">
        <v>0</v>
      </c>
      <c r="D173" s="177">
        <v>83.391000000000005</v>
      </c>
      <c r="E173" s="177">
        <v>3.09</v>
      </c>
      <c r="F173" s="177">
        <v>-413.19200000000001</v>
      </c>
      <c r="G173" s="177">
        <v>0</v>
      </c>
    </row>
    <row r="174" spans="2:8" x14ac:dyDescent="0.15">
      <c r="B174" s="177">
        <v>1</v>
      </c>
      <c r="C174" s="177">
        <v>9.4E-2</v>
      </c>
      <c r="D174" s="177">
        <v>84.188999999999993</v>
      </c>
      <c r="E174" s="177">
        <v>13.816000000000001</v>
      </c>
      <c r="F174" s="177">
        <v>-413.19200000000001</v>
      </c>
      <c r="G174" s="177">
        <v>2E-3</v>
      </c>
    </row>
    <row r="175" spans="2:8" x14ac:dyDescent="0.15">
      <c r="B175" s="177" t="s">
        <v>93</v>
      </c>
      <c r="C175" s="177">
        <v>0.189</v>
      </c>
      <c r="D175" s="177">
        <v>86</v>
      </c>
      <c r="E175" s="177">
        <v>24.542000000000002</v>
      </c>
      <c r="F175" s="177">
        <v>-413.19200000000001</v>
      </c>
      <c r="G175" s="177">
        <v>0</v>
      </c>
    </row>
    <row r="176" spans="2:8" x14ac:dyDescent="0.15">
      <c r="B176" s="177" t="s">
        <v>114</v>
      </c>
      <c r="C176" s="177">
        <v>0.189</v>
      </c>
      <c r="D176" s="177">
        <v>86</v>
      </c>
      <c r="E176" s="177">
        <v>24.542000000000002</v>
      </c>
      <c r="F176" s="177">
        <v>-413.19200000000001</v>
      </c>
      <c r="G176" s="177" t="s">
        <v>115</v>
      </c>
    </row>
    <row r="177" spans="2:8" x14ac:dyDescent="0.15">
      <c r="B177" s="177" t="s">
        <v>116</v>
      </c>
      <c r="C177" s="177">
        <v>0</v>
      </c>
      <c r="D177" s="177">
        <v>83.391000000000005</v>
      </c>
      <c r="E177" s="177">
        <v>3.09</v>
      </c>
      <c r="F177" s="177">
        <v>-413.19200000000001</v>
      </c>
      <c r="G177" s="177" t="s">
        <v>115</v>
      </c>
    </row>
    <row r="178" spans="2:8" x14ac:dyDescent="0.15">
      <c r="B178" s="177" t="s">
        <v>78</v>
      </c>
      <c r="C178" s="177">
        <v>23</v>
      </c>
      <c r="D178" s="177" t="s">
        <v>79</v>
      </c>
      <c r="E178" s="177">
        <v>23</v>
      </c>
      <c r="F178" s="177" t="s">
        <v>80</v>
      </c>
      <c r="G178" s="177">
        <v>24</v>
      </c>
      <c r="H178" s="177" t="s">
        <v>81</v>
      </c>
    </row>
    <row r="179" spans="2:8" x14ac:dyDescent="0.15">
      <c r="B179" s="177" t="s">
        <v>82</v>
      </c>
      <c r="C179" s="177" t="s">
        <v>83</v>
      </c>
      <c r="D179" s="177" t="s">
        <v>84</v>
      </c>
      <c r="E179" s="177" t="s">
        <v>85</v>
      </c>
      <c r="F179" s="177" t="s">
        <v>86</v>
      </c>
      <c r="G179" s="177" t="s">
        <v>87</v>
      </c>
    </row>
    <row r="180" spans="2:8" x14ac:dyDescent="0.15">
      <c r="B180" s="177" t="s">
        <v>94</v>
      </c>
      <c r="C180" s="177" t="s">
        <v>88</v>
      </c>
      <c r="D180" s="177" t="s">
        <v>89</v>
      </c>
      <c r="E180" s="177" t="s">
        <v>90</v>
      </c>
      <c r="F180" s="177" t="s">
        <v>91</v>
      </c>
    </row>
    <row r="181" spans="2:8" x14ac:dyDescent="0.15">
      <c r="B181" s="177" t="s">
        <v>92</v>
      </c>
      <c r="C181" s="177">
        <v>0</v>
      </c>
      <c r="D181" s="177">
        <v>86</v>
      </c>
      <c r="E181" s="177">
        <v>-11.564</v>
      </c>
      <c r="F181" s="177">
        <v>-413.75900000000001</v>
      </c>
      <c r="G181" s="177">
        <v>0</v>
      </c>
    </row>
    <row r="182" spans="2:8" x14ac:dyDescent="0.15">
      <c r="B182" s="177">
        <v>1</v>
      </c>
      <c r="C182" s="177">
        <v>9.4E-2</v>
      </c>
      <c r="D182" s="177">
        <v>85.415000000000006</v>
      </c>
      <c r="E182" s="177">
        <v>-0.83799999999999997</v>
      </c>
      <c r="F182" s="177">
        <v>-413.75900000000001</v>
      </c>
      <c r="G182" s="177">
        <v>2E-3</v>
      </c>
    </row>
    <row r="183" spans="2:8" x14ac:dyDescent="0.15">
      <c r="B183" s="177" t="s">
        <v>93</v>
      </c>
      <c r="C183" s="177">
        <v>0.189</v>
      </c>
      <c r="D183" s="177">
        <v>85.841999999999999</v>
      </c>
      <c r="E183" s="177">
        <v>9.8870000000000005</v>
      </c>
      <c r="F183" s="177">
        <v>-413.75900000000001</v>
      </c>
      <c r="G183" s="177">
        <v>0</v>
      </c>
    </row>
    <row r="184" spans="2:8" x14ac:dyDescent="0.15">
      <c r="B184" s="177" t="s">
        <v>114</v>
      </c>
      <c r="C184" s="177">
        <v>0</v>
      </c>
      <c r="D184" s="177">
        <v>86</v>
      </c>
      <c r="E184" s="177">
        <v>-11.564</v>
      </c>
      <c r="F184" s="177">
        <v>-413.75900000000001</v>
      </c>
      <c r="G184" s="177" t="s">
        <v>115</v>
      </c>
    </row>
    <row r="185" spans="2:8" x14ac:dyDescent="0.15">
      <c r="B185" s="177" t="s">
        <v>116</v>
      </c>
      <c r="C185" s="177">
        <v>0.10199999999999999</v>
      </c>
      <c r="D185" s="177">
        <v>85.412000000000006</v>
      </c>
      <c r="E185" s="177">
        <v>0</v>
      </c>
      <c r="F185" s="177">
        <v>-413.75900000000001</v>
      </c>
      <c r="G185" s="177" t="s">
        <v>115</v>
      </c>
    </row>
    <row r="186" spans="2:8" x14ac:dyDescent="0.15">
      <c r="B186" s="177" t="s">
        <v>78</v>
      </c>
      <c r="C186" s="179">
        <v>24</v>
      </c>
      <c r="D186" s="177" t="s">
        <v>79</v>
      </c>
      <c r="E186" s="177">
        <v>24</v>
      </c>
      <c r="F186" s="177" t="s">
        <v>80</v>
      </c>
      <c r="G186" s="177">
        <v>25</v>
      </c>
      <c r="H186" s="177" t="s">
        <v>81</v>
      </c>
    </row>
    <row r="187" spans="2:8" x14ac:dyDescent="0.15">
      <c r="B187" s="177" t="s">
        <v>82</v>
      </c>
      <c r="C187" s="177" t="s">
        <v>83</v>
      </c>
      <c r="D187" s="177" t="s">
        <v>84</v>
      </c>
      <c r="E187" s="177" t="s">
        <v>85</v>
      </c>
      <c r="F187" s="177" t="s">
        <v>86</v>
      </c>
      <c r="G187" s="177" t="s">
        <v>87</v>
      </c>
    </row>
    <row r="188" spans="2:8" x14ac:dyDescent="0.15">
      <c r="B188" s="177" t="s">
        <v>94</v>
      </c>
      <c r="C188" s="177" t="s">
        <v>88</v>
      </c>
      <c r="D188" s="177" t="s">
        <v>89</v>
      </c>
      <c r="E188" s="177" t="s">
        <v>90</v>
      </c>
      <c r="F188" s="177" t="s">
        <v>91</v>
      </c>
    </row>
    <row r="189" spans="2:8" x14ac:dyDescent="0.15">
      <c r="B189" s="177" t="s">
        <v>92</v>
      </c>
      <c r="C189" s="177">
        <v>0</v>
      </c>
      <c r="D189" s="177">
        <v>85.841999999999999</v>
      </c>
      <c r="E189" s="177">
        <v>-26.212</v>
      </c>
      <c r="F189" s="177">
        <v>-413.04599999999999</v>
      </c>
      <c r="G189" s="177">
        <v>0</v>
      </c>
    </row>
    <row r="190" spans="2:8" x14ac:dyDescent="0.15">
      <c r="B190" s="177">
        <v>1</v>
      </c>
      <c r="C190" s="177">
        <v>9.4E-2</v>
      </c>
      <c r="D190" s="177">
        <v>83.873000000000005</v>
      </c>
      <c r="E190" s="177">
        <v>-15.486000000000001</v>
      </c>
      <c r="F190" s="177">
        <v>-413.04599999999999</v>
      </c>
      <c r="G190" s="177">
        <v>2E-3</v>
      </c>
    </row>
    <row r="191" spans="2:8" x14ac:dyDescent="0.15">
      <c r="B191" s="177" t="s">
        <v>93</v>
      </c>
      <c r="C191" s="177">
        <v>0.189</v>
      </c>
      <c r="D191" s="177">
        <v>82.917000000000002</v>
      </c>
      <c r="E191" s="177">
        <v>-4.7610000000000001</v>
      </c>
      <c r="F191" s="177">
        <v>-413.04599999999999</v>
      </c>
      <c r="G191" s="177">
        <v>0</v>
      </c>
    </row>
    <row r="192" spans="2:8" x14ac:dyDescent="0.15">
      <c r="B192" s="179" t="s">
        <v>114</v>
      </c>
      <c r="C192" s="179">
        <v>0</v>
      </c>
      <c r="D192" s="179">
        <v>85.841999999999999</v>
      </c>
      <c r="E192" s="179">
        <v>-26.212</v>
      </c>
      <c r="F192" s="179">
        <v>-413.04599999999999</v>
      </c>
      <c r="G192" s="179" t="s">
        <v>115</v>
      </c>
    </row>
    <row r="193" spans="2:8" x14ac:dyDescent="0.15">
      <c r="B193" s="177" t="s">
        <v>116</v>
      </c>
      <c r="C193" s="177">
        <v>0.189</v>
      </c>
      <c r="D193" s="177">
        <v>82.917000000000002</v>
      </c>
      <c r="E193" s="177">
        <v>-4.7610000000000001</v>
      </c>
      <c r="F193" s="177">
        <v>-413.04599999999999</v>
      </c>
      <c r="G193" s="177" t="s">
        <v>115</v>
      </c>
    </row>
    <row r="194" spans="2:8" x14ac:dyDescent="0.15">
      <c r="B194" s="177" t="s">
        <v>78</v>
      </c>
      <c r="C194" s="177">
        <v>25</v>
      </c>
      <c r="D194" s="177" t="s">
        <v>79</v>
      </c>
      <c r="E194" s="177">
        <v>25</v>
      </c>
      <c r="F194" s="177" t="s">
        <v>80</v>
      </c>
      <c r="G194" s="177">
        <v>26</v>
      </c>
      <c r="H194" s="177" t="s">
        <v>81</v>
      </c>
    </row>
    <row r="195" spans="2:8" x14ac:dyDescent="0.15">
      <c r="B195" s="177" t="s">
        <v>82</v>
      </c>
      <c r="C195" s="177" t="s">
        <v>83</v>
      </c>
      <c r="D195" s="177" t="s">
        <v>84</v>
      </c>
      <c r="E195" s="177" t="s">
        <v>85</v>
      </c>
      <c r="F195" s="177" t="s">
        <v>86</v>
      </c>
      <c r="G195" s="177" t="s">
        <v>87</v>
      </c>
    </row>
    <row r="196" spans="2:8" x14ac:dyDescent="0.15">
      <c r="B196" s="177" t="s">
        <v>94</v>
      </c>
      <c r="C196" s="177" t="s">
        <v>88</v>
      </c>
      <c r="D196" s="177" t="s">
        <v>89</v>
      </c>
      <c r="E196" s="177" t="s">
        <v>90</v>
      </c>
      <c r="F196" s="177" t="s">
        <v>91</v>
      </c>
    </row>
    <row r="197" spans="2:8" x14ac:dyDescent="0.15">
      <c r="B197" s="177" t="s">
        <v>92</v>
      </c>
      <c r="C197" s="177">
        <v>0</v>
      </c>
      <c r="D197" s="177">
        <v>82.917000000000002</v>
      </c>
      <c r="E197" s="177">
        <v>-40.741999999999997</v>
      </c>
      <c r="F197" s="177">
        <v>-411.05900000000003</v>
      </c>
      <c r="G197" s="177">
        <v>0</v>
      </c>
    </row>
    <row r="198" spans="2:8" x14ac:dyDescent="0.15">
      <c r="B198" s="177">
        <v>1</v>
      </c>
      <c r="C198" s="177">
        <v>9.4E-2</v>
      </c>
      <c r="D198" s="177">
        <v>79.575999999999993</v>
      </c>
      <c r="E198" s="177">
        <v>-30.015999999999998</v>
      </c>
      <c r="F198" s="177">
        <v>-411.05900000000003</v>
      </c>
      <c r="G198" s="177">
        <v>2E-3</v>
      </c>
    </row>
    <row r="199" spans="2:8" x14ac:dyDescent="0.15">
      <c r="B199" s="177" t="s">
        <v>93</v>
      </c>
      <c r="C199" s="177">
        <v>0.189</v>
      </c>
      <c r="D199" s="177">
        <v>77.248000000000005</v>
      </c>
      <c r="E199" s="177">
        <v>-19.291</v>
      </c>
      <c r="F199" s="177">
        <v>-411.05900000000003</v>
      </c>
      <c r="G199" s="177">
        <v>0</v>
      </c>
    </row>
    <row r="200" spans="2:8" x14ac:dyDescent="0.15">
      <c r="B200" s="177" t="s">
        <v>114</v>
      </c>
      <c r="C200" s="177">
        <v>0</v>
      </c>
      <c r="D200" s="177">
        <v>82.917000000000002</v>
      </c>
      <c r="E200" s="177">
        <v>-40.741999999999997</v>
      </c>
      <c r="F200" s="177">
        <v>-411.05900000000003</v>
      </c>
      <c r="G200" s="177" t="s">
        <v>115</v>
      </c>
    </row>
    <row r="201" spans="2:8" x14ac:dyDescent="0.15">
      <c r="B201" s="177" t="s">
        <v>116</v>
      </c>
      <c r="C201" s="177">
        <v>0.189</v>
      </c>
      <c r="D201" s="177">
        <v>77.248000000000005</v>
      </c>
      <c r="E201" s="177">
        <v>-19.291</v>
      </c>
      <c r="F201" s="177">
        <v>-411.05900000000003</v>
      </c>
      <c r="G201" s="177" t="s">
        <v>115</v>
      </c>
    </row>
    <row r="202" spans="2:8" x14ac:dyDescent="0.15">
      <c r="B202" s="177" t="s">
        <v>78</v>
      </c>
      <c r="C202" s="177">
        <v>26</v>
      </c>
      <c r="D202" s="177" t="s">
        <v>79</v>
      </c>
      <c r="E202" s="177">
        <v>26</v>
      </c>
      <c r="F202" s="177" t="s">
        <v>80</v>
      </c>
      <c r="G202" s="177">
        <v>27</v>
      </c>
      <c r="H202" s="177" t="s">
        <v>81</v>
      </c>
    </row>
    <row r="203" spans="2:8" x14ac:dyDescent="0.15">
      <c r="B203" s="177" t="s">
        <v>82</v>
      </c>
      <c r="C203" s="177" t="s">
        <v>83</v>
      </c>
      <c r="D203" s="177" t="s">
        <v>84</v>
      </c>
      <c r="E203" s="177" t="s">
        <v>85</v>
      </c>
      <c r="F203" s="177" t="s">
        <v>86</v>
      </c>
      <c r="G203" s="177" t="s">
        <v>87</v>
      </c>
    </row>
    <row r="204" spans="2:8" x14ac:dyDescent="0.15">
      <c r="B204" s="177" t="s">
        <v>94</v>
      </c>
      <c r="C204" s="177" t="s">
        <v>88</v>
      </c>
      <c r="D204" s="177" t="s">
        <v>89</v>
      </c>
      <c r="E204" s="177" t="s">
        <v>90</v>
      </c>
      <c r="F204" s="177" t="s">
        <v>91</v>
      </c>
    </row>
    <row r="205" spans="2:8" x14ac:dyDescent="0.15">
      <c r="B205" s="177" t="s">
        <v>92</v>
      </c>
      <c r="C205" s="177">
        <v>0</v>
      </c>
      <c r="D205" s="177">
        <v>77.248000000000005</v>
      </c>
      <c r="E205" s="177">
        <v>-55.043999999999997</v>
      </c>
      <c r="F205" s="177">
        <v>-407.81400000000002</v>
      </c>
      <c r="G205" s="177">
        <v>0</v>
      </c>
    </row>
    <row r="206" spans="2:8" x14ac:dyDescent="0.15">
      <c r="B206" s="177">
        <v>1</v>
      </c>
      <c r="C206" s="177">
        <v>9.4E-2</v>
      </c>
      <c r="D206" s="177">
        <v>72.555999999999997</v>
      </c>
      <c r="E206" s="177">
        <v>-44.317999999999998</v>
      </c>
      <c r="F206" s="177">
        <v>-407.81400000000002</v>
      </c>
      <c r="G206" s="177">
        <v>2E-3</v>
      </c>
    </row>
    <row r="207" spans="2:8" x14ac:dyDescent="0.15">
      <c r="B207" s="177" t="s">
        <v>93</v>
      </c>
      <c r="C207" s="177">
        <v>0.189</v>
      </c>
      <c r="D207" s="177">
        <v>68.878</v>
      </c>
      <c r="E207" s="177">
        <v>-33.591999999999999</v>
      </c>
      <c r="F207" s="177">
        <v>-407.81400000000002</v>
      </c>
      <c r="G207" s="177">
        <v>0</v>
      </c>
    </row>
    <row r="208" spans="2:8" x14ac:dyDescent="0.15">
      <c r="B208" s="177" t="s">
        <v>114</v>
      </c>
      <c r="C208" s="177">
        <v>0</v>
      </c>
      <c r="D208" s="177">
        <v>77.248000000000005</v>
      </c>
      <c r="E208" s="177">
        <v>-55.043999999999997</v>
      </c>
      <c r="F208" s="177">
        <v>-407.81400000000002</v>
      </c>
      <c r="G208" s="177" t="s">
        <v>115</v>
      </c>
    </row>
    <row r="209" spans="2:8" x14ac:dyDescent="0.15">
      <c r="B209" s="177" t="s">
        <v>116</v>
      </c>
      <c r="C209" s="177">
        <v>0.189</v>
      </c>
      <c r="D209" s="177">
        <v>68.878</v>
      </c>
      <c r="E209" s="177">
        <v>-33.591999999999999</v>
      </c>
      <c r="F209" s="177">
        <v>-407.81400000000002</v>
      </c>
      <c r="G209" s="177" t="s">
        <v>115</v>
      </c>
    </row>
    <row r="210" spans="2:8" x14ac:dyDescent="0.15">
      <c r="B210" s="177" t="s">
        <v>78</v>
      </c>
      <c r="C210" s="177">
        <v>27</v>
      </c>
      <c r="D210" s="177" t="s">
        <v>79</v>
      </c>
      <c r="E210" s="177">
        <v>27</v>
      </c>
      <c r="F210" s="177" t="s">
        <v>80</v>
      </c>
      <c r="G210" s="177">
        <v>28</v>
      </c>
      <c r="H210" s="177" t="s">
        <v>81</v>
      </c>
    </row>
    <row r="211" spans="2:8" x14ac:dyDescent="0.15">
      <c r="B211" s="177" t="s">
        <v>82</v>
      </c>
      <c r="C211" s="177" t="s">
        <v>83</v>
      </c>
      <c r="D211" s="177" t="s">
        <v>84</v>
      </c>
      <c r="E211" s="177" t="s">
        <v>85</v>
      </c>
      <c r="F211" s="177" t="s">
        <v>86</v>
      </c>
      <c r="G211" s="177" t="s">
        <v>87</v>
      </c>
    </row>
    <row r="212" spans="2:8" x14ac:dyDescent="0.15">
      <c r="B212" s="177" t="s">
        <v>94</v>
      </c>
      <c r="C212" s="177" t="s">
        <v>88</v>
      </c>
      <c r="D212" s="177" t="s">
        <v>89</v>
      </c>
      <c r="E212" s="177" t="s">
        <v>90</v>
      </c>
      <c r="F212" s="177" t="s">
        <v>91</v>
      </c>
    </row>
    <row r="213" spans="2:8" x14ac:dyDescent="0.15">
      <c r="B213" s="177" t="s">
        <v>92</v>
      </c>
      <c r="C213" s="177">
        <v>0</v>
      </c>
      <c r="D213" s="177">
        <v>68.878</v>
      </c>
      <c r="E213" s="177">
        <v>-69.007999999999996</v>
      </c>
      <c r="F213" s="177">
        <v>-403.334</v>
      </c>
      <c r="G213" s="177">
        <v>0</v>
      </c>
    </row>
    <row r="214" spans="2:8" x14ac:dyDescent="0.15">
      <c r="B214" s="177">
        <v>1</v>
      </c>
      <c r="C214" s="177">
        <v>9.4E-2</v>
      </c>
      <c r="D214" s="177">
        <v>62.866999999999997</v>
      </c>
      <c r="E214" s="177">
        <v>-58.281999999999996</v>
      </c>
      <c r="F214" s="177">
        <v>-403.334</v>
      </c>
      <c r="G214" s="177">
        <v>2E-3</v>
      </c>
    </row>
    <row r="215" spans="2:8" x14ac:dyDescent="0.15">
      <c r="B215" s="177" t="s">
        <v>93</v>
      </c>
      <c r="C215" s="177">
        <v>0.189</v>
      </c>
      <c r="D215" s="177">
        <v>57.87</v>
      </c>
      <c r="E215" s="177">
        <v>-47.557000000000002</v>
      </c>
      <c r="F215" s="177">
        <v>-403.334</v>
      </c>
      <c r="G215" s="177">
        <v>0</v>
      </c>
    </row>
    <row r="216" spans="2:8" x14ac:dyDescent="0.15">
      <c r="B216" s="177" t="s">
        <v>114</v>
      </c>
      <c r="C216" s="177">
        <v>0</v>
      </c>
      <c r="D216" s="177">
        <v>68.878</v>
      </c>
      <c r="E216" s="177">
        <v>-69.007999999999996</v>
      </c>
      <c r="F216" s="177">
        <v>-403.334</v>
      </c>
      <c r="G216" s="177" t="s">
        <v>115</v>
      </c>
    </row>
    <row r="217" spans="2:8" x14ac:dyDescent="0.15">
      <c r="B217" s="177" t="s">
        <v>116</v>
      </c>
      <c r="C217" s="177">
        <v>0.189</v>
      </c>
      <c r="D217" s="177">
        <v>57.87</v>
      </c>
      <c r="E217" s="177">
        <v>-47.557000000000002</v>
      </c>
      <c r="F217" s="177">
        <v>-403.334</v>
      </c>
      <c r="G217" s="177" t="s">
        <v>115</v>
      </c>
    </row>
    <row r="218" spans="2:8" x14ac:dyDescent="0.15">
      <c r="B218" s="177" t="s">
        <v>78</v>
      </c>
      <c r="C218" s="177">
        <v>28</v>
      </c>
      <c r="D218" s="177" t="s">
        <v>79</v>
      </c>
      <c r="E218" s="177">
        <v>28</v>
      </c>
      <c r="F218" s="177" t="s">
        <v>80</v>
      </c>
      <c r="G218" s="177">
        <v>29</v>
      </c>
      <c r="H218" s="177" t="s">
        <v>81</v>
      </c>
    </row>
    <row r="219" spans="2:8" x14ac:dyDescent="0.15">
      <c r="B219" s="177" t="s">
        <v>82</v>
      </c>
      <c r="C219" s="177" t="s">
        <v>83</v>
      </c>
      <c r="D219" s="177" t="s">
        <v>84</v>
      </c>
      <c r="E219" s="177" t="s">
        <v>85</v>
      </c>
      <c r="F219" s="177" t="s">
        <v>86</v>
      </c>
      <c r="G219" s="177" t="s">
        <v>87</v>
      </c>
    </row>
    <row r="220" spans="2:8" x14ac:dyDescent="0.15">
      <c r="B220" s="177" t="s">
        <v>94</v>
      </c>
      <c r="C220" s="177" t="s">
        <v>88</v>
      </c>
      <c r="D220" s="177" t="s">
        <v>89</v>
      </c>
      <c r="E220" s="177" t="s">
        <v>90</v>
      </c>
      <c r="F220" s="177" t="s">
        <v>91</v>
      </c>
    </row>
    <row r="221" spans="2:8" x14ac:dyDescent="0.15">
      <c r="B221" s="177" t="s">
        <v>92</v>
      </c>
      <c r="C221" s="177">
        <v>0</v>
      </c>
      <c r="D221" s="177">
        <v>57.87</v>
      </c>
      <c r="E221" s="177">
        <v>-82.528999999999996</v>
      </c>
      <c r="F221" s="177">
        <v>-397.65499999999997</v>
      </c>
      <c r="G221" s="177">
        <v>0</v>
      </c>
    </row>
    <row r="222" spans="2:8" x14ac:dyDescent="0.15">
      <c r="B222" s="177">
        <v>1</v>
      </c>
      <c r="C222" s="177">
        <v>9.4E-2</v>
      </c>
      <c r="D222" s="177">
        <v>50.582000000000001</v>
      </c>
      <c r="E222" s="177">
        <v>-71.802999999999997</v>
      </c>
      <c r="F222" s="177">
        <v>-397.65499999999997</v>
      </c>
      <c r="G222" s="177">
        <v>1E-3</v>
      </c>
    </row>
    <row r="223" spans="2:8" x14ac:dyDescent="0.15">
      <c r="B223" s="177" t="s">
        <v>93</v>
      </c>
      <c r="C223" s="177">
        <v>0.189</v>
      </c>
      <c r="D223" s="177">
        <v>44.308</v>
      </c>
      <c r="E223" s="177">
        <v>-61.078000000000003</v>
      </c>
      <c r="F223" s="177">
        <v>-397.65499999999997</v>
      </c>
      <c r="G223" s="177">
        <v>0</v>
      </c>
    </row>
    <row r="224" spans="2:8" x14ac:dyDescent="0.15">
      <c r="B224" s="177" t="s">
        <v>114</v>
      </c>
      <c r="C224" s="177">
        <v>0</v>
      </c>
      <c r="D224" s="177">
        <v>57.87</v>
      </c>
      <c r="E224" s="177">
        <v>-82.528999999999996</v>
      </c>
      <c r="F224" s="177">
        <v>-397.65499999999997</v>
      </c>
      <c r="G224" s="177" t="s">
        <v>115</v>
      </c>
    </row>
    <row r="225" spans="2:8" x14ac:dyDescent="0.15">
      <c r="B225" s="177" t="s">
        <v>116</v>
      </c>
      <c r="C225" s="177">
        <v>0.189</v>
      </c>
      <c r="D225" s="177">
        <v>44.308</v>
      </c>
      <c r="E225" s="177">
        <v>-61.078000000000003</v>
      </c>
      <c r="F225" s="177">
        <v>-397.65499999999997</v>
      </c>
      <c r="G225" s="177" t="s">
        <v>115</v>
      </c>
    </row>
    <row r="226" spans="2:8" x14ac:dyDescent="0.15">
      <c r="B226" s="177" t="s">
        <v>78</v>
      </c>
      <c r="C226" s="177">
        <v>29</v>
      </c>
      <c r="D226" s="177" t="s">
        <v>79</v>
      </c>
      <c r="E226" s="177">
        <v>29</v>
      </c>
      <c r="F226" s="177" t="s">
        <v>80</v>
      </c>
      <c r="G226" s="177">
        <v>30</v>
      </c>
      <c r="H226" s="177" t="s">
        <v>81</v>
      </c>
    </row>
    <row r="227" spans="2:8" x14ac:dyDescent="0.15">
      <c r="B227" s="177" t="s">
        <v>82</v>
      </c>
      <c r="C227" s="177" t="s">
        <v>83</v>
      </c>
      <c r="D227" s="177" t="s">
        <v>84</v>
      </c>
      <c r="E227" s="177" t="s">
        <v>85</v>
      </c>
      <c r="F227" s="177" t="s">
        <v>86</v>
      </c>
      <c r="G227" s="177" t="s">
        <v>87</v>
      </c>
    </row>
    <row r="228" spans="2:8" x14ac:dyDescent="0.15">
      <c r="B228" s="177" t="s">
        <v>94</v>
      </c>
      <c r="C228" s="177" t="s">
        <v>88</v>
      </c>
      <c r="D228" s="177" t="s">
        <v>89</v>
      </c>
      <c r="E228" s="177" t="s">
        <v>90</v>
      </c>
      <c r="F228" s="177" t="s">
        <v>91</v>
      </c>
    </row>
    <row r="229" spans="2:8" x14ac:dyDescent="0.15">
      <c r="B229" s="177" t="s">
        <v>92</v>
      </c>
      <c r="C229" s="177">
        <v>0</v>
      </c>
      <c r="D229" s="177">
        <v>44.308</v>
      </c>
      <c r="E229" s="177">
        <v>-95.503</v>
      </c>
      <c r="F229" s="177">
        <v>-390.81799999999998</v>
      </c>
      <c r="G229" s="177">
        <v>0</v>
      </c>
    </row>
    <row r="230" spans="2:8" x14ac:dyDescent="0.15">
      <c r="B230" s="177">
        <v>1</v>
      </c>
      <c r="C230" s="177">
        <v>9.4E-2</v>
      </c>
      <c r="D230" s="177">
        <v>35.795999999999999</v>
      </c>
      <c r="E230" s="177">
        <v>-84.778000000000006</v>
      </c>
      <c r="F230" s="177">
        <v>-390.81799999999998</v>
      </c>
      <c r="G230" s="177">
        <v>1E-3</v>
      </c>
    </row>
    <row r="231" spans="2:8" x14ac:dyDescent="0.15">
      <c r="B231" s="177" t="s">
        <v>93</v>
      </c>
      <c r="C231" s="177">
        <v>0.189</v>
      </c>
      <c r="D231" s="177">
        <v>28.295999999999999</v>
      </c>
      <c r="E231" s="177">
        <v>-74.052000000000007</v>
      </c>
      <c r="F231" s="177">
        <v>-390.81799999999998</v>
      </c>
      <c r="G231" s="177">
        <v>0</v>
      </c>
    </row>
    <row r="232" spans="2:8" x14ac:dyDescent="0.15">
      <c r="B232" s="177" t="s">
        <v>114</v>
      </c>
      <c r="C232" s="177">
        <v>0</v>
      </c>
      <c r="D232" s="177">
        <v>44.308</v>
      </c>
      <c r="E232" s="177">
        <v>-95.503</v>
      </c>
      <c r="F232" s="177">
        <v>-390.81799999999998</v>
      </c>
      <c r="G232" s="177" t="s">
        <v>115</v>
      </c>
    </row>
    <row r="233" spans="2:8" x14ac:dyDescent="0.15">
      <c r="B233" s="177" t="s">
        <v>116</v>
      </c>
      <c r="C233" s="177">
        <v>0.189</v>
      </c>
      <c r="D233" s="177">
        <v>28.295999999999999</v>
      </c>
      <c r="E233" s="177">
        <v>-74.052000000000007</v>
      </c>
      <c r="F233" s="177">
        <v>-390.81799999999998</v>
      </c>
      <c r="G233" s="177" t="s">
        <v>115</v>
      </c>
    </row>
    <row r="234" spans="2:8" x14ac:dyDescent="0.15">
      <c r="B234" s="177" t="s">
        <v>78</v>
      </c>
      <c r="C234" s="177">
        <v>30</v>
      </c>
      <c r="D234" s="177" t="s">
        <v>79</v>
      </c>
      <c r="E234" s="177">
        <v>30</v>
      </c>
      <c r="F234" s="177" t="s">
        <v>80</v>
      </c>
      <c r="G234" s="177">
        <v>31</v>
      </c>
      <c r="H234" s="177" t="s">
        <v>81</v>
      </c>
    </row>
    <row r="235" spans="2:8" x14ac:dyDescent="0.15">
      <c r="B235" s="177" t="s">
        <v>82</v>
      </c>
      <c r="C235" s="177" t="s">
        <v>83</v>
      </c>
      <c r="D235" s="177" t="s">
        <v>84</v>
      </c>
      <c r="E235" s="177" t="s">
        <v>85</v>
      </c>
      <c r="F235" s="177" t="s">
        <v>86</v>
      </c>
      <c r="G235" s="177" t="s">
        <v>87</v>
      </c>
    </row>
    <row r="236" spans="2:8" x14ac:dyDescent="0.15">
      <c r="B236" s="177" t="s">
        <v>94</v>
      </c>
      <c r="C236" s="177" t="s">
        <v>88</v>
      </c>
      <c r="D236" s="177" t="s">
        <v>89</v>
      </c>
      <c r="E236" s="177" t="s">
        <v>90</v>
      </c>
      <c r="F236" s="177" t="s">
        <v>91</v>
      </c>
    </row>
    <row r="237" spans="2:8" x14ac:dyDescent="0.15">
      <c r="B237" s="177" t="s">
        <v>92</v>
      </c>
      <c r="C237" s="177">
        <v>0</v>
      </c>
      <c r="D237" s="177">
        <v>28.295999999999999</v>
      </c>
      <c r="E237" s="177">
        <v>-107.83199999999999</v>
      </c>
      <c r="F237" s="177">
        <v>-382.87700000000001</v>
      </c>
      <c r="G237" s="177">
        <v>0</v>
      </c>
    </row>
    <row r="238" spans="2:8" x14ac:dyDescent="0.15">
      <c r="B238" s="177">
        <v>1</v>
      </c>
      <c r="C238" s="177">
        <v>9.4E-2</v>
      </c>
      <c r="D238" s="177">
        <v>18.619</v>
      </c>
      <c r="E238" s="177">
        <v>-97.106999999999999</v>
      </c>
      <c r="F238" s="177">
        <v>-382.87700000000001</v>
      </c>
      <c r="G238" s="177">
        <v>0</v>
      </c>
    </row>
    <row r="239" spans="2:8" x14ac:dyDescent="0.15">
      <c r="B239" s="177" t="s">
        <v>93</v>
      </c>
      <c r="C239" s="177">
        <v>0.189</v>
      </c>
      <c r="D239" s="177">
        <v>9.9550000000000001</v>
      </c>
      <c r="E239" s="177">
        <v>-86.381</v>
      </c>
      <c r="F239" s="177">
        <v>-382.87700000000001</v>
      </c>
      <c r="G239" s="177">
        <v>0</v>
      </c>
    </row>
    <row r="240" spans="2:8" x14ac:dyDescent="0.15">
      <c r="B240" s="177" t="s">
        <v>114</v>
      </c>
      <c r="C240" s="177">
        <v>0</v>
      </c>
      <c r="D240" s="177">
        <v>28.295999999999999</v>
      </c>
      <c r="E240" s="177">
        <v>-107.83199999999999</v>
      </c>
      <c r="F240" s="177">
        <v>-382.87700000000001</v>
      </c>
      <c r="G240" s="177" t="s">
        <v>115</v>
      </c>
    </row>
    <row r="241" spans="2:8" x14ac:dyDescent="0.15">
      <c r="B241" s="177" t="s">
        <v>116</v>
      </c>
      <c r="C241" s="177">
        <v>0.189</v>
      </c>
      <c r="D241" s="177">
        <v>9.9550000000000001</v>
      </c>
      <c r="E241" s="177">
        <v>-86.381</v>
      </c>
      <c r="F241" s="177">
        <v>-382.87700000000001</v>
      </c>
      <c r="G241" s="177" t="s">
        <v>115</v>
      </c>
    </row>
    <row r="242" spans="2:8" x14ac:dyDescent="0.15">
      <c r="B242" s="177" t="s">
        <v>78</v>
      </c>
      <c r="C242" s="177">
        <v>31</v>
      </c>
      <c r="D242" s="177" t="s">
        <v>79</v>
      </c>
      <c r="E242" s="177">
        <v>31</v>
      </c>
      <c r="F242" s="177" t="s">
        <v>80</v>
      </c>
      <c r="G242" s="177">
        <v>32</v>
      </c>
      <c r="H242" s="177" t="s">
        <v>81</v>
      </c>
    </row>
    <row r="243" spans="2:8" x14ac:dyDescent="0.15">
      <c r="B243" s="177" t="s">
        <v>82</v>
      </c>
      <c r="C243" s="177" t="s">
        <v>83</v>
      </c>
      <c r="D243" s="177" t="s">
        <v>84</v>
      </c>
      <c r="E243" s="177" t="s">
        <v>85</v>
      </c>
      <c r="F243" s="177" t="s">
        <v>86</v>
      </c>
      <c r="G243" s="177" t="s">
        <v>87</v>
      </c>
    </row>
    <row r="244" spans="2:8" x14ac:dyDescent="0.15">
      <c r="B244" s="177" t="s">
        <v>94</v>
      </c>
      <c r="C244" s="177" t="s">
        <v>88</v>
      </c>
      <c r="D244" s="177" t="s">
        <v>89</v>
      </c>
      <c r="E244" s="177" t="s">
        <v>90</v>
      </c>
      <c r="F244" s="177" t="s">
        <v>91</v>
      </c>
    </row>
    <row r="245" spans="2:8" x14ac:dyDescent="0.15">
      <c r="B245" s="177" t="s">
        <v>92</v>
      </c>
      <c r="C245" s="177">
        <v>0</v>
      </c>
      <c r="D245" s="177">
        <v>9.9550000000000001</v>
      </c>
      <c r="E245" s="177">
        <v>-119.422</v>
      </c>
      <c r="F245" s="177">
        <v>-373.89100000000002</v>
      </c>
      <c r="G245" s="177">
        <v>0</v>
      </c>
    </row>
    <row r="246" spans="2:8" x14ac:dyDescent="0.15">
      <c r="B246" s="177">
        <v>1</v>
      </c>
      <c r="C246" s="177">
        <v>9.4E-2</v>
      </c>
      <c r="D246" s="177">
        <v>-0.81599999999999995</v>
      </c>
      <c r="E246" s="177">
        <v>-108.697</v>
      </c>
      <c r="F246" s="177">
        <v>-373.89100000000002</v>
      </c>
      <c r="G246" s="177">
        <v>0</v>
      </c>
    </row>
    <row r="247" spans="2:8" x14ac:dyDescent="0.15">
      <c r="B247" s="177" t="s">
        <v>93</v>
      </c>
      <c r="C247" s="177">
        <v>0.189</v>
      </c>
      <c r="D247" s="177">
        <v>-10.574999999999999</v>
      </c>
      <c r="E247" s="177">
        <v>-97.971000000000004</v>
      </c>
      <c r="F247" s="177">
        <v>-373.89100000000002</v>
      </c>
      <c r="G247" s="177">
        <v>0</v>
      </c>
    </row>
    <row r="248" spans="2:8" x14ac:dyDescent="0.15">
      <c r="B248" s="177" t="s">
        <v>114</v>
      </c>
      <c r="C248" s="177">
        <v>0</v>
      </c>
      <c r="D248" s="177">
        <v>9.9550000000000001</v>
      </c>
      <c r="E248" s="177">
        <v>-119.422</v>
      </c>
      <c r="F248" s="177">
        <v>-373.89100000000002</v>
      </c>
      <c r="G248" s="177" t="s">
        <v>115</v>
      </c>
    </row>
    <row r="249" spans="2:8" x14ac:dyDescent="0.15">
      <c r="B249" s="177" t="s">
        <v>116</v>
      </c>
      <c r="C249" s="177">
        <v>0.189</v>
      </c>
      <c r="D249" s="177">
        <v>-10.574999999999999</v>
      </c>
      <c r="E249" s="177">
        <v>-97.971000000000004</v>
      </c>
      <c r="F249" s="177">
        <v>-373.89100000000002</v>
      </c>
      <c r="G249" s="177" t="s">
        <v>115</v>
      </c>
    </row>
    <row r="250" spans="2:8" x14ac:dyDescent="0.15">
      <c r="B250" s="177" t="s">
        <v>78</v>
      </c>
      <c r="C250" s="177">
        <v>32</v>
      </c>
      <c r="D250" s="177" t="s">
        <v>79</v>
      </c>
      <c r="E250" s="177">
        <v>32</v>
      </c>
      <c r="F250" s="177" t="s">
        <v>80</v>
      </c>
      <c r="G250" s="177">
        <v>33</v>
      </c>
      <c r="H250" s="177" t="s">
        <v>81</v>
      </c>
    </row>
    <row r="251" spans="2:8" x14ac:dyDescent="0.15">
      <c r="B251" s="177" t="s">
        <v>82</v>
      </c>
      <c r="C251" s="177" t="s">
        <v>83</v>
      </c>
      <c r="D251" s="177" t="s">
        <v>84</v>
      </c>
      <c r="E251" s="177" t="s">
        <v>85</v>
      </c>
      <c r="F251" s="177" t="s">
        <v>86</v>
      </c>
      <c r="G251" s="177" t="s">
        <v>87</v>
      </c>
    </row>
    <row r="252" spans="2:8" x14ac:dyDescent="0.15">
      <c r="B252" s="177" t="s">
        <v>94</v>
      </c>
      <c r="C252" s="177" t="s">
        <v>88</v>
      </c>
      <c r="D252" s="177" t="s">
        <v>89</v>
      </c>
      <c r="E252" s="177" t="s">
        <v>90</v>
      </c>
      <c r="F252" s="177" t="s">
        <v>91</v>
      </c>
    </row>
    <row r="253" spans="2:8" x14ac:dyDescent="0.15">
      <c r="B253" s="177" t="s">
        <v>92</v>
      </c>
      <c r="C253" s="177">
        <v>0</v>
      </c>
      <c r="D253" s="177">
        <v>-10.574999999999999</v>
      </c>
      <c r="E253" s="177">
        <v>-130.185</v>
      </c>
      <c r="F253" s="177">
        <v>-363.93</v>
      </c>
      <c r="G253" s="177">
        <v>0</v>
      </c>
    </row>
    <row r="254" spans="2:8" x14ac:dyDescent="0.15">
      <c r="B254" s="177">
        <v>1</v>
      </c>
      <c r="C254" s="177">
        <v>9.4E-2</v>
      </c>
      <c r="D254" s="177">
        <v>-21.792000000000002</v>
      </c>
      <c r="E254" s="177">
        <v>-107.374</v>
      </c>
      <c r="F254" s="177">
        <v>-363.93</v>
      </c>
      <c r="G254" s="177">
        <v>-1E-3</v>
      </c>
    </row>
    <row r="255" spans="2:8" x14ac:dyDescent="0.15">
      <c r="B255" s="177" t="s">
        <v>93</v>
      </c>
      <c r="C255" s="177">
        <v>0.189</v>
      </c>
      <c r="D255" s="177">
        <v>-30.855</v>
      </c>
      <c r="E255" s="177">
        <v>-84.563999999999993</v>
      </c>
      <c r="F255" s="177">
        <v>-363.93</v>
      </c>
      <c r="G255" s="177">
        <v>0</v>
      </c>
    </row>
    <row r="256" spans="2:8" x14ac:dyDescent="0.15">
      <c r="B256" s="177" t="s">
        <v>114</v>
      </c>
      <c r="C256" s="177">
        <v>0</v>
      </c>
      <c r="D256" s="177">
        <v>-10.574999999999999</v>
      </c>
      <c r="E256" s="177">
        <v>-130.185</v>
      </c>
      <c r="F256" s="177">
        <v>-363.93</v>
      </c>
      <c r="G256" s="177" t="s">
        <v>115</v>
      </c>
    </row>
    <row r="257" spans="2:8" x14ac:dyDescent="0.15">
      <c r="B257" s="177" t="s">
        <v>116</v>
      </c>
      <c r="C257" s="177">
        <v>0.189</v>
      </c>
      <c r="D257" s="177">
        <v>-30.855</v>
      </c>
      <c r="E257" s="177">
        <v>-84.563999999999993</v>
      </c>
      <c r="F257" s="177">
        <v>-363.93</v>
      </c>
      <c r="G257" s="177" t="s">
        <v>115</v>
      </c>
    </row>
    <row r="258" spans="2:8" x14ac:dyDescent="0.15">
      <c r="B258" s="177" t="s">
        <v>78</v>
      </c>
      <c r="C258" s="177">
        <v>33</v>
      </c>
      <c r="D258" s="177" t="s">
        <v>79</v>
      </c>
      <c r="E258" s="177">
        <v>33</v>
      </c>
      <c r="F258" s="177" t="s">
        <v>80</v>
      </c>
      <c r="G258" s="177">
        <v>34</v>
      </c>
      <c r="H258" s="177" t="s">
        <v>81</v>
      </c>
    </row>
    <row r="259" spans="2:8" x14ac:dyDescent="0.15">
      <c r="B259" s="177" t="s">
        <v>82</v>
      </c>
      <c r="C259" s="177" t="s">
        <v>83</v>
      </c>
      <c r="D259" s="177" t="s">
        <v>84</v>
      </c>
      <c r="E259" s="177" t="s">
        <v>85</v>
      </c>
      <c r="F259" s="177" t="s">
        <v>86</v>
      </c>
      <c r="G259" s="177" t="s">
        <v>87</v>
      </c>
    </row>
    <row r="260" spans="2:8" x14ac:dyDescent="0.15">
      <c r="B260" s="177" t="s">
        <v>94</v>
      </c>
      <c r="C260" s="177" t="s">
        <v>88</v>
      </c>
      <c r="D260" s="177" t="s">
        <v>89</v>
      </c>
      <c r="E260" s="177" t="s">
        <v>90</v>
      </c>
      <c r="F260" s="177" t="s">
        <v>91</v>
      </c>
    </row>
    <row r="261" spans="2:8" x14ac:dyDescent="0.15">
      <c r="B261" s="177" t="s">
        <v>92</v>
      </c>
      <c r="C261" s="177">
        <v>0</v>
      </c>
      <c r="D261" s="177">
        <v>-30.855</v>
      </c>
      <c r="E261" s="177">
        <v>-115.961</v>
      </c>
      <c r="F261" s="177">
        <v>-355.17500000000001</v>
      </c>
      <c r="G261" s="177">
        <v>0</v>
      </c>
    </row>
    <row r="262" spans="2:8" x14ac:dyDescent="0.15">
      <c r="B262" s="177">
        <v>1</v>
      </c>
      <c r="C262" s="177">
        <v>9.4E-2</v>
      </c>
      <c r="D262" s="177">
        <v>-40.728000000000002</v>
      </c>
      <c r="E262" s="177">
        <v>-93.15</v>
      </c>
      <c r="F262" s="177">
        <v>-355.17500000000001</v>
      </c>
      <c r="G262" s="177">
        <v>-1E-3</v>
      </c>
    </row>
    <row r="263" spans="2:8" x14ac:dyDescent="0.15">
      <c r="B263" s="177" t="s">
        <v>93</v>
      </c>
      <c r="C263" s="177">
        <v>0.189</v>
      </c>
      <c r="D263" s="177">
        <v>-48.448</v>
      </c>
      <c r="E263" s="177">
        <v>-70.338999999999999</v>
      </c>
      <c r="F263" s="177">
        <v>-355.17500000000001</v>
      </c>
      <c r="G263" s="177">
        <v>0</v>
      </c>
    </row>
    <row r="264" spans="2:8" x14ac:dyDescent="0.15">
      <c r="B264" s="177" t="s">
        <v>114</v>
      </c>
      <c r="C264" s="177">
        <v>0</v>
      </c>
      <c r="D264" s="177">
        <v>-30.855</v>
      </c>
      <c r="E264" s="177">
        <v>-115.961</v>
      </c>
      <c r="F264" s="177">
        <v>-355.17500000000001</v>
      </c>
      <c r="G264" s="177" t="s">
        <v>115</v>
      </c>
    </row>
    <row r="265" spans="2:8" x14ac:dyDescent="0.15">
      <c r="B265" s="177" t="s">
        <v>116</v>
      </c>
      <c r="C265" s="177">
        <v>0.189</v>
      </c>
      <c r="D265" s="177">
        <v>-48.448</v>
      </c>
      <c r="E265" s="177">
        <v>-70.338999999999999</v>
      </c>
      <c r="F265" s="177">
        <v>-355.17500000000001</v>
      </c>
      <c r="G265" s="177" t="s">
        <v>115</v>
      </c>
    </row>
    <row r="266" spans="2:8" x14ac:dyDescent="0.15">
      <c r="B266" s="177" t="s">
        <v>78</v>
      </c>
      <c r="C266" s="177">
        <v>34</v>
      </c>
      <c r="D266" s="177" t="s">
        <v>79</v>
      </c>
      <c r="E266" s="177">
        <v>34</v>
      </c>
      <c r="F266" s="177" t="s">
        <v>80</v>
      </c>
      <c r="G266" s="177">
        <v>35</v>
      </c>
      <c r="H266" s="177" t="s">
        <v>81</v>
      </c>
    </row>
    <row r="267" spans="2:8" x14ac:dyDescent="0.15">
      <c r="B267" s="177" t="s">
        <v>82</v>
      </c>
      <c r="C267" s="177" t="s">
        <v>83</v>
      </c>
      <c r="D267" s="177" t="s">
        <v>84</v>
      </c>
      <c r="E267" s="177" t="s">
        <v>85</v>
      </c>
      <c r="F267" s="177" t="s">
        <v>86</v>
      </c>
      <c r="G267" s="177" t="s">
        <v>87</v>
      </c>
    </row>
    <row r="268" spans="2:8" x14ac:dyDescent="0.15">
      <c r="B268" s="177" t="s">
        <v>94</v>
      </c>
      <c r="C268" s="177" t="s">
        <v>88</v>
      </c>
      <c r="D268" s="177" t="s">
        <v>89</v>
      </c>
      <c r="E268" s="177" t="s">
        <v>90</v>
      </c>
      <c r="F268" s="177" t="s">
        <v>91</v>
      </c>
    </row>
    <row r="269" spans="2:8" x14ac:dyDescent="0.15">
      <c r="B269" s="177" t="s">
        <v>92</v>
      </c>
      <c r="C269" s="177">
        <v>0</v>
      </c>
      <c r="D269" s="177">
        <v>-48.448</v>
      </c>
      <c r="E269" s="177">
        <v>-101.027</v>
      </c>
      <c r="F269" s="177">
        <v>-347.69299999999998</v>
      </c>
      <c r="G269" s="177">
        <v>0</v>
      </c>
    </row>
    <row r="270" spans="2:8" x14ac:dyDescent="0.15">
      <c r="B270" s="177">
        <v>1</v>
      </c>
      <c r="C270" s="177">
        <v>9.4E-2</v>
      </c>
      <c r="D270" s="177">
        <v>-56.911999999999999</v>
      </c>
      <c r="E270" s="177">
        <v>-78.216999999999999</v>
      </c>
      <c r="F270" s="177">
        <v>-347.69299999999998</v>
      </c>
      <c r="G270" s="177">
        <v>-1E-3</v>
      </c>
    </row>
    <row r="271" spans="2:8" x14ac:dyDescent="0.15">
      <c r="B271" s="177" t="s">
        <v>93</v>
      </c>
      <c r="C271" s="177">
        <v>0.189</v>
      </c>
      <c r="D271" s="177">
        <v>-63.220999999999997</v>
      </c>
      <c r="E271" s="177">
        <v>-55.405999999999999</v>
      </c>
      <c r="F271" s="177">
        <v>-347.69299999999998</v>
      </c>
      <c r="G271" s="177">
        <v>0</v>
      </c>
    </row>
    <row r="272" spans="2:8" x14ac:dyDescent="0.15">
      <c r="B272" s="177" t="s">
        <v>114</v>
      </c>
      <c r="C272" s="177">
        <v>0</v>
      </c>
      <c r="D272" s="177">
        <v>-48.448</v>
      </c>
      <c r="E272" s="177">
        <v>-101.027</v>
      </c>
      <c r="F272" s="177">
        <v>-347.69299999999998</v>
      </c>
      <c r="G272" s="177" t="s">
        <v>115</v>
      </c>
    </row>
    <row r="273" spans="2:8" x14ac:dyDescent="0.15">
      <c r="B273" s="177" t="s">
        <v>116</v>
      </c>
      <c r="C273" s="177">
        <v>0.189</v>
      </c>
      <c r="D273" s="177">
        <v>-63.220999999999997</v>
      </c>
      <c r="E273" s="177">
        <v>-55.405999999999999</v>
      </c>
      <c r="F273" s="177">
        <v>-347.69299999999998</v>
      </c>
      <c r="G273" s="177" t="s">
        <v>115</v>
      </c>
    </row>
    <row r="274" spans="2:8" x14ac:dyDescent="0.15">
      <c r="B274" s="177" t="s">
        <v>78</v>
      </c>
      <c r="C274" s="177">
        <v>35</v>
      </c>
      <c r="D274" s="177" t="s">
        <v>79</v>
      </c>
      <c r="E274" s="177">
        <v>35</v>
      </c>
      <c r="F274" s="177" t="s">
        <v>80</v>
      </c>
      <c r="G274" s="177">
        <v>36</v>
      </c>
      <c r="H274" s="177" t="s">
        <v>81</v>
      </c>
    </row>
    <row r="275" spans="2:8" x14ac:dyDescent="0.15">
      <c r="B275" s="177" t="s">
        <v>82</v>
      </c>
      <c r="C275" s="177" t="s">
        <v>83</v>
      </c>
      <c r="D275" s="177" t="s">
        <v>84</v>
      </c>
      <c r="E275" s="177" t="s">
        <v>85</v>
      </c>
      <c r="F275" s="177" t="s">
        <v>86</v>
      </c>
      <c r="G275" s="177" t="s">
        <v>87</v>
      </c>
    </row>
    <row r="276" spans="2:8" x14ac:dyDescent="0.15">
      <c r="B276" s="177" t="s">
        <v>94</v>
      </c>
      <c r="C276" s="177" t="s">
        <v>88</v>
      </c>
      <c r="D276" s="177" t="s">
        <v>89</v>
      </c>
      <c r="E276" s="177" t="s">
        <v>90</v>
      </c>
      <c r="F276" s="177" t="s">
        <v>91</v>
      </c>
    </row>
    <row r="277" spans="2:8" x14ac:dyDescent="0.15">
      <c r="B277" s="177" t="s">
        <v>92</v>
      </c>
      <c r="C277" s="177">
        <v>0</v>
      </c>
      <c r="D277" s="177">
        <v>-63.220999999999997</v>
      </c>
      <c r="E277" s="177">
        <v>-85.498999999999995</v>
      </c>
      <c r="F277" s="177">
        <v>-341.541</v>
      </c>
      <c r="G277" s="177">
        <v>0</v>
      </c>
    </row>
    <row r="278" spans="2:8" x14ac:dyDescent="0.15">
      <c r="B278" s="177">
        <v>1</v>
      </c>
      <c r="C278" s="177">
        <v>9.4E-2</v>
      </c>
      <c r="D278" s="177">
        <v>-70.218000000000004</v>
      </c>
      <c r="E278" s="177">
        <v>-62.688000000000002</v>
      </c>
      <c r="F278" s="177">
        <v>-341.541</v>
      </c>
      <c r="G278" s="177">
        <v>-2E-3</v>
      </c>
    </row>
    <row r="279" spans="2:8" x14ac:dyDescent="0.15">
      <c r="B279" s="177" t="s">
        <v>93</v>
      </c>
      <c r="C279" s="177">
        <v>0.189</v>
      </c>
      <c r="D279" s="177">
        <v>-75.061000000000007</v>
      </c>
      <c r="E279" s="177">
        <v>-39.877000000000002</v>
      </c>
      <c r="F279" s="177">
        <v>-341.541</v>
      </c>
      <c r="G279" s="177">
        <v>0</v>
      </c>
    </row>
    <row r="280" spans="2:8" x14ac:dyDescent="0.15">
      <c r="B280" s="177" t="s">
        <v>114</v>
      </c>
      <c r="C280" s="177">
        <v>0</v>
      </c>
      <c r="D280" s="177">
        <v>-63.220999999999997</v>
      </c>
      <c r="E280" s="177">
        <v>-85.498999999999995</v>
      </c>
      <c r="F280" s="177">
        <v>-341.541</v>
      </c>
      <c r="G280" s="177" t="s">
        <v>115</v>
      </c>
    </row>
    <row r="281" spans="2:8" x14ac:dyDescent="0.15">
      <c r="B281" s="177" t="s">
        <v>116</v>
      </c>
      <c r="C281" s="177">
        <v>0.189</v>
      </c>
      <c r="D281" s="177">
        <v>-75.061000000000007</v>
      </c>
      <c r="E281" s="177">
        <v>-39.877000000000002</v>
      </c>
      <c r="F281" s="177">
        <v>-341.541</v>
      </c>
      <c r="G281" s="177" t="s">
        <v>115</v>
      </c>
    </row>
    <row r="282" spans="2:8" x14ac:dyDescent="0.15">
      <c r="B282" s="177" t="s">
        <v>78</v>
      </c>
      <c r="C282" s="177">
        <v>36</v>
      </c>
      <c r="D282" s="177" t="s">
        <v>79</v>
      </c>
      <c r="E282" s="177">
        <v>36</v>
      </c>
      <c r="F282" s="177" t="s">
        <v>80</v>
      </c>
      <c r="G282" s="177">
        <v>37</v>
      </c>
      <c r="H282" s="177" t="s">
        <v>81</v>
      </c>
    </row>
    <row r="283" spans="2:8" x14ac:dyDescent="0.15">
      <c r="B283" s="177" t="s">
        <v>82</v>
      </c>
      <c r="C283" s="177" t="s">
        <v>83</v>
      </c>
      <c r="D283" s="177" t="s">
        <v>84</v>
      </c>
      <c r="E283" s="177" t="s">
        <v>85</v>
      </c>
      <c r="F283" s="177" t="s">
        <v>86</v>
      </c>
      <c r="G283" s="177" t="s">
        <v>87</v>
      </c>
    </row>
    <row r="284" spans="2:8" x14ac:dyDescent="0.15">
      <c r="B284" s="177" t="s">
        <v>94</v>
      </c>
      <c r="C284" s="177" t="s">
        <v>88</v>
      </c>
      <c r="D284" s="177" t="s">
        <v>89</v>
      </c>
      <c r="E284" s="177" t="s">
        <v>90</v>
      </c>
      <c r="F284" s="177" t="s">
        <v>91</v>
      </c>
    </row>
    <row r="285" spans="2:8" x14ac:dyDescent="0.15">
      <c r="B285" s="177" t="s">
        <v>92</v>
      </c>
      <c r="C285" s="177">
        <v>0</v>
      </c>
      <c r="D285" s="177">
        <v>-75.061000000000007</v>
      </c>
      <c r="E285" s="177">
        <v>-69.492999999999995</v>
      </c>
      <c r="F285" s="177">
        <v>-336.76499999999999</v>
      </c>
      <c r="G285" s="177">
        <v>0</v>
      </c>
    </row>
    <row r="286" spans="2:8" x14ac:dyDescent="0.15">
      <c r="B286" s="177">
        <v>1</v>
      </c>
      <c r="C286" s="177">
        <v>9.4E-2</v>
      </c>
      <c r="D286" s="177">
        <v>-80.546000000000006</v>
      </c>
      <c r="E286" s="177">
        <v>-46.682000000000002</v>
      </c>
      <c r="F286" s="177">
        <v>-336.76499999999999</v>
      </c>
      <c r="G286" s="177">
        <v>-2E-3</v>
      </c>
    </row>
    <row r="287" spans="2:8" x14ac:dyDescent="0.15">
      <c r="B287" s="177" t="s">
        <v>93</v>
      </c>
      <c r="C287" s="177">
        <v>0.189</v>
      </c>
      <c r="D287" s="177">
        <v>-83.878</v>
      </c>
      <c r="E287" s="177">
        <v>-23.870999999999999</v>
      </c>
      <c r="F287" s="177">
        <v>-336.76499999999999</v>
      </c>
      <c r="G287" s="177">
        <v>0</v>
      </c>
    </row>
    <row r="288" spans="2:8" x14ac:dyDescent="0.15">
      <c r="B288" s="177" t="s">
        <v>114</v>
      </c>
      <c r="C288" s="177">
        <v>0</v>
      </c>
      <c r="D288" s="177">
        <v>-75.061000000000007</v>
      </c>
      <c r="E288" s="177">
        <v>-69.492999999999995</v>
      </c>
      <c r="F288" s="177">
        <v>-336.76499999999999</v>
      </c>
      <c r="G288" s="177" t="s">
        <v>115</v>
      </c>
    </row>
    <row r="289" spans="2:8" x14ac:dyDescent="0.15">
      <c r="B289" s="177" t="s">
        <v>116</v>
      </c>
      <c r="C289" s="177">
        <v>0.189</v>
      </c>
      <c r="D289" s="177">
        <v>-83.878</v>
      </c>
      <c r="E289" s="177">
        <v>-23.870999999999999</v>
      </c>
      <c r="F289" s="177">
        <v>-336.76499999999999</v>
      </c>
      <c r="G289" s="177" t="s">
        <v>115</v>
      </c>
    </row>
    <row r="290" spans="2:8" x14ac:dyDescent="0.15">
      <c r="B290" s="177" t="s">
        <v>78</v>
      </c>
      <c r="C290" s="177">
        <v>37</v>
      </c>
      <c r="D290" s="177" t="s">
        <v>79</v>
      </c>
      <c r="E290" s="177">
        <v>37</v>
      </c>
      <c r="F290" s="177" t="s">
        <v>80</v>
      </c>
      <c r="G290" s="177">
        <v>38</v>
      </c>
      <c r="H290" s="177" t="s">
        <v>81</v>
      </c>
    </row>
    <row r="291" spans="2:8" x14ac:dyDescent="0.15">
      <c r="B291" s="177" t="s">
        <v>82</v>
      </c>
      <c r="C291" s="177" t="s">
        <v>83</v>
      </c>
      <c r="D291" s="177" t="s">
        <v>84</v>
      </c>
      <c r="E291" s="177" t="s">
        <v>85</v>
      </c>
      <c r="F291" s="177" t="s">
        <v>86</v>
      </c>
      <c r="G291" s="177" t="s">
        <v>87</v>
      </c>
    </row>
    <row r="292" spans="2:8" x14ac:dyDescent="0.15">
      <c r="B292" s="177" t="s">
        <v>94</v>
      </c>
      <c r="C292" s="177" t="s">
        <v>88</v>
      </c>
      <c r="D292" s="177" t="s">
        <v>89</v>
      </c>
      <c r="E292" s="177" t="s">
        <v>90</v>
      </c>
      <c r="F292" s="177" t="s">
        <v>91</v>
      </c>
    </row>
    <row r="293" spans="2:8" x14ac:dyDescent="0.15">
      <c r="B293" s="177" t="s">
        <v>92</v>
      </c>
      <c r="C293" s="177">
        <v>0</v>
      </c>
      <c r="D293" s="177">
        <v>-83.878</v>
      </c>
      <c r="E293" s="177">
        <v>-53.131999999999998</v>
      </c>
      <c r="F293" s="177">
        <v>-333.40300000000002</v>
      </c>
      <c r="G293" s="177">
        <v>0</v>
      </c>
    </row>
    <row r="294" spans="2:8" x14ac:dyDescent="0.15">
      <c r="B294" s="177">
        <v>1</v>
      </c>
      <c r="C294" s="177">
        <v>9.4E-2</v>
      </c>
      <c r="D294" s="177">
        <v>-87.817999999999998</v>
      </c>
      <c r="E294" s="177">
        <v>-30.321000000000002</v>
      </c>
      <c r="F294" s="177">
        <v>-333.40300000000002</v>
      </c>
      <c r="G294" s="177">
        <v>-2E-3</v>
      </c>
    </row>
    <row r="295" spans="2:8" x14ac:dyDescent="0.15">
      <c r="B295" s="177" t="s">
        <v>93</v>
      </c>
      <c r="C295" s="177">
        <v>0.189</v>
      </c>
      <c r="D295" s="177">
        <v>-89.605000000000004</v>
      </c>
      <c r="E295" s="177">
        <v>-7.51</v>
      </c>
      <c r="F295" s="177">
        <v>-333.40300000000002</v>
      </c>
      <c r="G295" s="177">
        <v>0</v>
      </c>
    </row>
    <row r="296" spans="2:8" x14ac:dyDescent="0.15">
      <c r="B296" s="177" t="s">
        <v>114</v>
      </c>
      <c r="C296" s="177">
        <v>0</v>
      </c>
      <c r="D296" s="177">
        <v>-83.878</v>
      </c>
      <c r="E296" s="177">
        <v>-53.131999999999998</v>
      </c>
      <c r="F296" s="177">
        <v>-333.40300000000002</v>
      </c>
      <c r="G296" s="177" t="s">
        <v>115</v>
      </c>
    </row>
    <row r="297" spans="2:8" x14ac:dyDescent="0.15">
      <c r="B297" s="177" t="s">
        <v>116</v>
      </c>
      <c r="C297" s="177">
        <v>0.189</v>
      </c>
      <c r="D297" s="177">
        <v>-89.605000000000004</v>
      </c>
      <c r="E297" s="177">
        <v>-7.51</v>
      </c>
      <c r="F297" s="177">
        <v>-333.40300000000002</v>
      </c>
      <c r="G297" s="177" t="s">
        <v>115</v>
      </c>
    </row>
    <row r="298" spans="2:8" x14ac:dyDescent="0.15">
      <c r="B298" s="177" t="s">
        <v>78</v>
      </c>
      <c r="C298" s="177">
        <v>38</v>
      </c>
      <c r="D298" s="177" t="s">
        <v>79</v>
      </c>
      <c r="E298" s="177">
        <v>38</v>
      </c>
      <c r="F298" s="177" t="s">
        <v>80</v>
      </c>
      <c r="G298" s="177">
        <v>39</v>
      </c>
      <c r="H298" s="177" t="s">
        <v>81</v>
      </c>
    </row>
    <row r="299" spans="2:8" x14ac:dyDescent="0.15">
      <c r="B299" s="177" t="s">
        <v>82</v>
      </c>
      <c r="C299" s="177" t="s">
        <v>83</v>
      </c>
      <c r="D299" s="177" t="s">
        <v>84</v>
      </c>
      <c r="E299" s="177" t="s">
        <v>85</v>
      </c>
      <c r="F299" s="177" t="s">
        <v>86</v>
      </c>
      <c r="G299" s="177" t="s">
        <v>87</v>
      </c>
    </row>
    <row r="300" spans="2:8" x14ac:dyDescent="0.15">
      <c r="B300" s="177" t="s">
        <v>94</v>
      </c>
      <c r="C300" s="177" t="s">
        <v>88</v>
      </c>
      <c r="D300" s="177" t="s">
        <v>89</v>
      </c>
      <c r="E300" s="177" t="s">
        <v>90</v>
      </c>
      <c r="F300" s="177" t="s">
        <v>91</v>
      </c>
    </row>
    <row r="301" spans="2:8" x14ac:dyDescent="0.15">
      <c r="B301" s="177" t="s">
        <v>92</v>
      </c>
      <c r="C301" s="177">
        <v>0</v>
      </c>
      <c r="D301" s="177">
        <v>-89.605000000000004</v>
      </c>
      <c r="E301" s="177">
        <v>-36.54</v>
      </c>
      <c r="F301" s="177">
        <v>-331.48</v>
      </c>
      <c r="G301" s="177">
        <v>0</v>
      </c>
    </row>
    <row r="302" spans="2:8" x14ac:dyDescent="0.15">
      <c r="B302" s="177">
        <v>1</v>
      </c>
      <c r="C302" s="177">
        <v>9.4E-2</v>
      </c>
      <c r="D302" s="177">
        <v>-91.977999999999994</v>
      </c>
      <c r="E302" s="177">
        <v>-13.728999999999999</v>
      </c>
      <c r="F302" s="177">
        <v>-331.48</v>
      </c>
      <c r="G302" s="177">
        <v>-2E-3</v>
      </c>
    </row>
    <row r="303" spans="2:8" x14ac:dyDescent="0.15">
      <c r="B303" s="177" t="s">
        <v>93</v>
      </c>
      <c r="C303" s="177">
        <v>0.189</v>
      </c>
      <c r="D303" s="177">
        <v>-92.197999999999993</v>
      </c>
      <c r="E303" s="177">
        <v>9.0809999999999995</v>
      </c>
      <c r="F303" s="177">
        <v>-331.48</v>
      </c>
      <c r="G303" s="177">
        <v>0</v>
      </c>
    </row>
    <row r="304" spans="2:8" x14ac:dyDescent="0.15">
      <c r="B304" s="177" t="s">
        <v>114</v>
      </c>
      <c r="C304" s="177">
        <v>0</v>
      </c>
      <c r="D304" s="177">
        <v>-89.605000000000004</v>
      </c>
      <c r="E304" s="177">
        <v>-36.54</v>
      </c>
      <c r="F304" s="177">
        <v>-331.48</v>
      </c>
      <c r="G304" s="177" t="s">
        <v>115</v>
      </c>
    </row>
    <row r="305" spans="2:8" x14ac:dyDescent="0.15">
      <c r="B305" s="177" t="s">
        <v>116</v>
      </c>
      <c r="C305" s="177">
        <v>0.151</v>
      </c>
      <c r="D305" s="177">
        <v>-92.367999999999995</v>
      </c>
      <c r="E305" s="177">
        <v>0</v>
      </c>
      <c r="F305" s="177">
        <v>-331.48</v>
      </c>
      <c r="G305" s="177" t="s">
        <v>115</v>
      </c>
    </row>
    <row r="306" spans="2:8" x14ac:dyDescent="0.15">
      <c r="B306" s="177" t="s">
        <v>78</v>
      </c>
      <c r="C306" s="179">
        <v>39</v>
      </c>
      <c r="D306" s="177" t="s">
        <v>79</v>
      </c>
      <c r="E306" s="177">
        <v>39</v>
      </c>
      <c r="F306" s="177" t="s">
        <v>80</v>
      </c>
      <c r="G306" s="177">
        <v>40</v>
      </c>
      <c r="H306" s="177" t="s">
        <v>81</v>
      </c>
    </row>
    <row r="307" spans="2:8" x14ac:dyDescent="0.15">
      <c r="B307" s="177" t="s">
        <v>82</v>
      </c>
      <c r="C307" s="177" t="s">
        <v>83</v>
      </c>
      <c r="D307" s="177" t="s">
        <v>84</v>
      </c>
      <c r="E307" s="177" t="s">
        <v>85</v>
      </c>
      <c r="F307" s="177" t="s">
        <v>86</v>
      </c>
      <c r="G307" s="177" t="s">
        <v>87</v>
      </c>
    </row>
    <row r="308" spans="2:8" x14ac:dyDescent="0.15">
      <c r="B308" s="177" t="s">
        <v>94</v>
      </c>
      <c r="C308" s="177" t="s">
        <v>88</v>
      </c>
      <c r="D308" s="177" t="s">
        <v>89</v>
      </c>
      <c r="E308" s="177" t="s">
        <v>90</v>
      </c>
      <c r="F308" s="177" t="s">
        <v>91</v>
      </c>
    </row>
    <row r="309" spans="2:8" x14ac:dyDescent="0.15">
      <c r="B309" s="177" t="s">
        <v>92</v>
      </c>
      <c r="C309" s="177">
        <v>0</v>
      </c>
      <c r="D309" s="177">
        <v>-92.197999999999993</v>
      </c>
      <c r="E309" s="177">
        <v>-19.844000000000001</v>
      </c>
      <c r="F309" s="177">
        <v>-331.01</v>
      </c>
      <c r="G309" s="177">
        <v>0</v>
      </c>
    </row>
    <row r="310" spans="2:8" x14ac:dyDescent="0.15">
      <c r="B310" s="177">
        <v>1</v>
      </c>
      <c r="C310" s="177">
        <v>9.4E-2</v>
      </c>
      <c r="D310" s="177">
        <v>-92.995000000000005</v>
      </c>
      <c r="E310" s="177">
        <v>2.9670000000000001</v>
      </c>
      <c r="F310" s="177">
        <v>-331.01</v>
      </c>
      <c r="G310" s="177">
        <v>-2E-3</v>
      </c>
    </row>
    <row r="311" spans="2:8" x14ac:dyDescent="0.15">
      <c r="B311" s="177" t="s">
        <v>93</v>
      </c>
      <c r="C311" s="177">
        <v>0.189</v>
      </c>
      <c r="D311" s="177">
        <v>-91.637</v>
      </c>
      <c r="E311" s="177">
        <v>25.777999999999999</v>
      </c>
      <c r="F311" s="177">
        <v>-331.01</v>
      </c>
      <c r="G311" s="177">
        <v>0</v>
      </c>
    </row>
    <row r="312" spans="2:8" x14ac:dyDescent="0.15">
      <c r="B312" s="177" t="s">
        <v>114</v>
      </c>
      <c r="C312" s="177">
        <v>0.189</v>
      </c>
      <c r="D312" s="177">
        <v>-91.637</v>
      </c>
      <c r="E312" s="177">
        <v>25.777999999999999</v>
      </c>
      <c r="F312" s="177">
        <v>-331.01</v>
      </c>
      <c r="G312" s="177" t="s">
        <v>115</v>
      </c>
    </row>
    <row r="313" spans="2:8" x14ac:dyDescent="0.15">
      <c r="B313" s="177" t="s">
        <v>116</v>
      </c>
      <c r="C313" s="177">
        <v>8.2000000000000003E-2</v>
      </c>
      <c r="D313" s="179">
        <v>-93.013000000000005</v>
      </c>
      <c r="E313" s="177">
        <v>0</v>
      </c>
      <c r="F313" s="177">
        <v>-331.01</v>
      </c>
      <c r="G313" s="177" t="s">
        <v>115</v>
      </c>
    </row>
    <row r="314" spans="2:8" x14ac:dyDescent="0.15">
      <c r="B314" s="177" t="s">
        <v>78</v>
      </c>
      <c r="C314" s="177">
        <v>40</v>
      </c>
      <c r="D314" s="177" t="s">
        <v>79</v>
      </c>
      <c r="E314" s="177">
        <v>40</v>
      </c>
      <c r="F314" s="177" t="s">
        <v>80</v>
      </c>
      <c r="G314" s="177">
        <v>41</v>
      </c>
      <c r="H314" s="177" t="s">
        <v>81</v>
      </c>
    </row>
    <row r="315" spans="2:8" x14ac:dyDescent="0.15">
      <c r="B315" s="177" t="s">
        <v>82</v>
      </c>
      <c r="C315" s="177" t="s">
        <v>83</v>
      </c>
      <c r="D315" s="177" t="s">
        <v>84</v>
      </c>
      <c r="E315" s="177" t="s">
        <v>85</v>
      </c>
      <c r="F315" s="177" t="s">
        <v>86</v>
      </c>
      <c r="G315" s="177" t="s">
        <v>87</v>
      </c>
    </row>
    <row r="316" spans="2:8" x14ac:dyDescent="0.15">
      <c r="B316" s="177" t="s">
        <v>94</v>
      </c>
      <c r="C316" s="177" t="s">
        <v>88</v>
      </c>
      <c r="D316" s="177" t="s">
        <v>89</v>
      </c>
      <c r="E316" s="177" t="s">
        <v>90</v>
      </c>
      <c r="F316" s="177" t="s">
        <v>91</v>
      </c>
    </row>
    <row r="317" spans="2:8" x14ac:dyDescent="0.15">
      <c r="B317" s="177" t="s">
        <v>92</v>
      </c>
      <c r="C317" s="177">
        <v>0</v>
      </c>
      <c r="D317" s="177">
        <v>-91.637</v>
      </c>
      <c r="E317" s="177">
        <v>-3.17</v>
      </c>
      <c r="F317" s="177">
        <v>-331.99700000000001</v>
      </c>
      <c r="G317" s="177">
        <v>0</v>
      </c>
    </row>
    <row r="318" spans="2:8" x14ac:dyDescent="0.15">
      <c r="B318" s="177">
        <v>1</v>
      </c>
      <c r="C318" s="177">
        <v>9.4E-2</v>
      </c>
      <c r="D318" s="177">
        <v>-90.86</v>
      </c>
      <c r="E318" s="177">
        <v>19.640999999999998</v>
      </c>
      <c r="F318" s="177">
        <v>-331.99700000000001</v>
      </c>
      <c r="G318" s="177">
        <v>-2E-3</v>
      </c>
    </row>
    <row r="319" spans="2:8" x14ac:dyDescent="0.15">
      <c r="B319" s="177" t="s">
        <v>93</v>
      </c>
      <c r="C319" s="177">
        <v>0.189</v>
      </c>
      <c r="D319" s="177">
        <v>-87.927999999999997</v>
      </c>
      <c r="E319" s="177">
        <v>42.451000000000001</v>
      </c>
      <c r="F319" s="177">
        <v>-331.99700000000001</v>
      </c>
      <c r="G319" s="177">
        <v>0</v>
      </c>
    </row>
    <row r="320" spans="2:8" x14ac:dyDescent="0.15">
      <c r="B320" s="177" t="s">
        <v>114</v>
      </c>
      <c r="C320" s="177">
        <v>0.189</v>
      </c>
      <c r="D320" s="177">
        <v>-87.927999999999997</v>
      </c>
      <c r="E320" s="177">
        <v>42.451000000000001</v>
      </c>
      <c r="F320" s="177">
        <v>-331.99700000000001</v>
      </c>
      <c r="G320" s="177" t="s">
        <v>115</v>
      </c>
    </row>
    <row r="321" spans="2:8" x14ac:dyDescent="0.15">
      <c r="B321" s="177" t="s">
        <v>116</v>
      </c>
      <c r="C321" s="177">
        <v>1.2999999999999999E-2</v>
      </c>
      <c r="D321" s="177">
        <v>-91.658000000000001</v>
      </c>
      <c r="E321" s="177">
        <v>0</v>
      </c>
      <c r="F321" s="177">
        <v>-331.99700000000001</v>
      </c>
      <c r="G321" s="177" t="s">
        <v>115</v>
      </c>
    </row>
    <row r="322" spans="2:8" x14ac:dyDescent="0.15">
      <c r="B322" s="177" t="s">
        <v>78</v>
      </c>
      <c r="C322" s="177">
        <v>41</v>
      </c>
      <c r="D322" s="177" t="s">
        <v>79</v>
      </c>
      <c r="E322" s="177">
        <v>41</v>
      </c>
      <c r="F322" s="177" t="s">
        <v>80</v>
      </c>
      <c r="G322" s="177">
        <v>42</v>
      </c>
      <c r="H322" s="177" t="s">
        <v>81</v>
      </c>
    </row>
    <row r="323" spans="2:8" x14ac:dyDescent="0.15">
      <c r="B323" s="177" t="s">
        <v>82</v>
      </c>
      <c r="C323" s="177" t="s">
        <v>83</v>
      </c>
      <c r="D323" s="177" t="s">
        <v>84</v>
      </c>
      <c r="E323" s="177" t="s">
        <v>85</v>
      </c>
      <c r="F323" s="177" t="s">
        <v>86</v>
      </c>
      <c r="G323" s="177" t="s">
        <v>87</v>
      </c>
    </row>
    <row r="324" spans="2:8" x14ac:dyDescent="0.15">
      <c r="B324" s="177" t="s">
        <v>94</v>
      </c>
      <c r="C324" s="177" t="s">
        <v>88</v>
      </c>
      <c r="D324" s="177" t="s">
        <v>89</v>
      </c>
      <c r="E324" s="177" t="s">
        <v>90</v>
      </c>
      <c r="F324" s="177" t="s">
        <v>91</v>
      </c>
    </row>
    <row r="325" spans="2:8" x14ac:dyDescent="0.15">
      <c r="B325" s="177" t="s">
        <v>92</v>
      </c>
      <c r="C325" s="177">
        <v>0</v>
      </c>
      <c r="D325" s="177">
        <v>-87.927999999999997</v>
      </c>
      <c r="E325" s="177">
        <v>13.353999999999999</v>
      </c>
      <c r="F325" s="177">
        <v>-334.43400000000003</v>
      </c>
      <c r="G325" s="177">
        <v>0</v>
      </c>
    </row>
    <row r="326" spans="2:8" x14ac:dyDescent="0.15">
      <c r="B326" s="177">
        <v>1</v>
      </c>
      <c r="C326" s="177">
        <v>9.4E-2</v>
      </c>
      <c r="D326" s="177">
        <v>-85.59</v>
      </c>
      <c r="E326" s="177">
        <v>36.164999999999999</v>
      </c>
      <c r="F326" s="177">
        <v>-334.43400000000003</v>
      </c>
      <c r="G326" s="177">
        <v>-2E-3</v>
      </c>
    </row>
    <row r="327" spans="2:8" x14ac:dyDescent="0.15">
      <c r="B327" s="177" t="s">
        <v>93</v>
      </c>
      <c r="C327" s="177">
        <v>0.189</v>
      </c>
      <c r="D327" s="177">
        <v>-81.096999999999994</v>
      </c>
      <c r="E327" s="177">
        <v>58.975999999999999</v>
      </c>
      <c r="F327" s="177">
        <v>-334.43400000000003</v>
      </c>
      <c r="G327" s="177">
        <v>0</v>
      </c>
    </row>
    <row r="328" spans="2:8" x14ac:dyDescent="0.15">
      <c r="B328" s="177" t="s">
        <v>114</v>
      </c>
      <c r="C328" s="177">
        <v>0.189</v>
      </c>
      <c r="D328" s="177">
        <v>-81.096999999999994</v>
      </c>
      <c r="E328" s="177">
        <v>58.975999999999999</v>
      </c>
      <c r="F328" s="177">
        <v>-334.43400000000003</v>
      </c>
      <c r="G328" s="177" t="s">
        <v>115</v>
      </c>
    </row>
    <row r="329" spans="2:8" x14ac:dyDescent="0.15">
      <c r="B329" s="177" t="s">
        <v>116</v>
      </c>
      <c r="C329" s="177">
        <v>0</v>
      </c>
      <c r="D329" s="177">
        <v>-87.927999999999997</v>
      </c>
      <c r="E329" s="177">
        <v>13.353999999999999</v>
      </c>
      <c r="F329" s="177">
        <v>-334.43400000000003</v>
      </c>
      <c r="G329" s="177" t="s">
        <v>115</v>
      </c>
    </row>
    <row r="330" spans="2:8" x14ac:dyDescent="0.15">
      <c r="B330" s="177" t="s">
        <v>78</v>
      </c>
      <c r="C330" s="177">
        <v>42</v>
      </c>
      <c r="D330" s="177" t="s">
        <v>79</v>
      </c>
      <c r="E330" s="177">
        <v>42</v>
      </c>
      <c r="F330" s="177" t="s">
        <v>80</v>
      </c>
      <c r="G330" s="177">
        <v>43</v>
      </c>
      <c r="H330" s="177" t="s">
        <v>81</v>
      </c>
    </row>
    <row r="331" spans="2:8" x14ac:dyDescent="0.15">
      <c r="B331" s="177" t="s">
        <v>82</v>
      </c>
      <c r="C331" s="177" t="s">
        <v>83</v>
      </c>
      <c r="D331" s="177" t="s">
        <v>84</v>
      </c>
      <c r="E331" s="177" t="s">
        <v>85</v>
      </c>
      <c r="F331" s="177" t="s">
        <v>86</v>
      </c>
      <c r="G331" s="177" t="s">
        <v>87</v>
      </c>
    </row>
    <row r="332" spans="2:8" x14ac:dyDescent="0.15">
      <c r="B332" s="177" t="s">
        <v>94</v>
      </c>
      <c r="C332" s="177" t="s">
        <v>88</v>
      </c>
      <c r="D332" s="177" t="s">
        <v>89</v>
      </c>
      <c r="E332" s="177" t="s">
        <v>90</v>
      </c>
      <c r="F332" s="177" t="s">
        <v>91</v>
      </c>
    </row>
    <row r="333" spans="2:8" x14ac:dyDescent="0.15">
      <c r="B333" s="177" t="s">
        <v>92</v>
      </c>
      <c r="C333" s="177">
        <v>0</v>
      </c>
      <c r="D333" s="177">
        <v>-81.096999999999994</v>
      </c>
      <c r="E333" s="177">
        <v>29.603000000000002</v>
      </c>
      <c r="F333" s="177">
        <v>-338.30099999999999</v>
      </c>
      <c r="G333" s="177">
        <v>0</v>
      </c>
    </row>
    <row r="334" spans="2:8" x14ac:dyDescent="0.15">
      <c r="B334" s="177">
        <v>1</v>
      </c>
      <c r="C334" s="177">
        <v>9.4E-2</v>
      </c>
      <c r="D334" s="177">
        <v>-77.224000000000004</v>
      </c>
      <c r="E334" s="177">
        <v>52.414000000000001</v>
      </c>
      <c r="F334" s="177">
        <v>-338.30099999999999</v>
      </c>
      <c r="G334" s="177">
        <v>-2E-3</v>
      </c>
    </row>
    <row r="335" spans="2:8" x14ac:dyDescent="0.15">
      <c r="B335" s="177" t="s">
        <v>93</v>
      </c>
      <c r="C335" s="177">
        <v>0.189</v>
      </c>
      <c r="D335" s="177">
        <v>-71.197999999999993</v>
      </c>
      <c r="E335" s="177">
        <v>75.224999999999994</v>
      </c>
      <c r="F335" s="177">
        <v>-338.30099999999999</v>
      </c>
      <c r="G335" s="177">
        <v>0</v>
      </c>
    </row>
    <row r="336" spans="2:8" x14ac:dyDescent="0.15">
      <c r="B336" s="177" t="s">
        <v>114</v>
      </c>
      <c r="C336" s="177">
        <v>0.189</v>
      </c>
      <c r="D336" s="177">
        <v>-71.197999999999993</v>
      </c>
      <c r="E336" s="177">
        <v>75.224999999999994</v>
      </c>
      <c r="F336" s="177">
        <v>-338.30099999999999</v>
      </c>
      <c r="G336" s="177" t="s">
        <v>115</v>
      </c>
    </row>
    <row r="337" spans="2:8" x14ac:dyDescent="0.15">
      <c r="B337" s="177" t="s">
        <v>116</v>
      </c>
      <c r="C337" s="177">
        <v>0</v>
      </c>
      <c r="D337" s="177">
        <v>-81.096999999999994</v>
      </c>
      <c r="E337" s="177">
        <v>29.603000000000002</v>
      </c>
      <c r="F337" s="177">
        <v>-338.30099999999999</v>
      </c>
      <c r="G337" s="177" t="s">
        <v>115</v>
      </c>
    </row>
    <row r="338" spans="2:8" x14ac:dyDescent="0.15">
      <c r="B338" s="177" t="s">
        <v>78</v>
      </c>
      <c r="C338" s="177">
        <v>43</v>
      </c>
      <c r="D338" s="177" t="s">
        <v>79</v>
      </c>
      <c r="E338" s="177">
        <v>43</v>
      </c>
      <c r="F338" s="177" t="s">
        <v>80</v>
      </c>
      <c r="G338" s="177">
        <v>44</v>
      </c>
      <c r="H338" s="177" t="s">
        <v>81</v>
      </c>
    </row>
    <row r="339" spans="2:8" x14ac:dyDescent="0.15">
      <c r="B339" s="177" t="s">
        <v>82</v>
      </c>
      <c r="C339" s="177" t="s">
        <v>83</v>
      </c>
      <c r="D339" s="177" t="s">
        <v>84</v>
      </c>
      <c r="E339" s="177" t="s">
        <v>85</v>
      </c>
      <c r="F339" s="177" t="s">
        <v>86</v>
      </c>
      <c r="G339" s="177" t="s">
        <v>87</v>
      </c>
    </row>
    <row r="340" spans="2:8" x14ac:dyDescent="0.15">
      <c r="B340" s="177" t="s">
        <v>94</v>
      </c>
      <c r="C340" s="177" t="s">
        <v>88</v>
      </c>
      <c r="D340" s="177" t="s">
        <v>89</v>
      </c>
      <c r="E340" s="177" t="s">
        <v>90</v>
      </c>
      <c r="F340" s="177" t="s">
        <v>91</v>
      </c>
    </row>
    <row r="341" spans="2:8" x14ac:dyDescent="0.15">
      <c r="B341" s="177" t="s">
        <v>92</v>
      </c>
      <c r="C341" s="177">
        <v>0</v>
      </c>
      <c r="D341" s="177">
        <v>-71.197999999999993</v>
      </c>
      <c r="E341" s="177">
        <v>45.454000000000001</v>
      </c>
      <c r="F341" s="177">
        <v>-343.57</v>
      </c>
      <c r="G341" s="177">
        <v>0</v>
      </c>
    </row>
    <row r="342" spans="2:8" x14ac:dyDescent="0.15">
      <c r="B342" s="177">
        <v>1</v>
      </c>
      <c r="C342" s="177">
        <v>9.4E-2</v>
      </c>
      <c r="D342" s="177">
        <v>-65.828000000000003</v>
      </c>
      <c r="E342" s="177">
        <v>68.263999999999996</v>
      </c>
      <c r="F342" s="177">
        <v>-343.57</v>
      </c>
      <c r="G342" s="177">
        <v>-2E-3</v>
      </c>
    </row>
    <row r="343" spans="2:8" x14ac:dyDescent="0.15">
      <c r="B343" s="177" t="s">
        <v>93</v>
      </c>
      <c r="C343" s="177">
        <v>0.189</v>
      </c>
      <c r="D343" s="177">
        <v>-58.304000000000002</v>
      </c>
      <c r="E343" s="177">
        <v>91.075000000000003</v>
      </c>
      <c r="F343" s="177">
        <v>-343.57</v>
      </c>
      <c r="G343" s="177">
        <v>0</v>
      </c>
    </row>
    <row r="344" spans="2:8" x14ac:dyDescent="0.15">
      <c r="B344" s="177" t="s">
        <v>114</v>
      </c>
      <c r="C344" s="177">
        <v>0.189</v>
      </c>
      <c r="D344" s="177">
        <v>-58.304000000000002</v>
      </c>
      <c r="E344" s="177">
        <v>91.075000000000003</v>
      </c>
      <c r="F344" s="177">
        <v>-343.57</v>
      </c>
      <c r="G344" s="177" t="s">
        <v>115</v>
      </c>
    </row>
    <row r="345" spans="2:8" x14ac:dyDescent="0.15">
      <c r="B345" s="177" t="s">
        <v>116</v>
      </c>
      <c r="C345" s="177">
        <v>0</v>
      </c>
      <c r="D345" s="177">
        <v>-71.197999999999993</v>
      </c>
      <c r="E345" s="177">
        <v>45.454000000000001</v>
      </c>
      <c r="F345" s="177">
        <v>-343.57</v>
      </c>
      <c r="G345" s="177" t="s">
        <v>115</v>
      </c>
    </row>
    <row r="346" spans="2:8" x14ac:dyDescent="0.15">
      <c r="B346" s="177" t="s">
        <v>78</v>
      </c>
      <c r="C346" s="177">
        <v>44</v>
      </c>
      <c r="D346" s="177" t="s">
        <v>79</v>
      </c>
      <c r="E346" s="177">
        <v>44</v>
      </c>
      <c r="F346" s="177" t="s">
        <v>80</v>
      </c>
      <c r="G346" s="177">
        <v>45</v>
      </c>
      <c r="H346" s="177" t="s">
        <v>81</v>
      </c>
    </row>
    <row r="347" spans="2:8" x14ac:dyDescent="0.15">
      <c r="B347" s="177" t="s">
        <v>82</v>
      </c>
      <c r="C347" s="177" t="s">
        <v>83</v>
      </c>
      <c r="D347" s="177" t="s">
        <v>84</v>
      </c>
      <c r="E347" s="177" t="s">
        <v>85</v>
      </c>
      <c r="F347" s="177" t="s">
        <v>86</v>
      </c>
      <c r="G347" s="177" t="s">
        <v>87</v>
      </c>
    </row>
    <row r="348" spans="2:8" x14ac:dyDescent="0.15">
      <c r="B348" s="177" t="s">
        <v>94</v>
      </c>
      <c r="C348" s="177" t="s">
        <v>88</v>
      </c>
      <c r="D348" s="177" t="s">
        <v>89</v>
      </c>
      <c r="E348" s="177" t="s">
        <v>90</v>
      </c>
      <c r="F348" s="177" t="s">
        <v>91</v>
      </c>
    </row>
    <row r="349" spans="2:8" x14ac:dyDescent="0.15">
      <c r="B349" s="177" t="s">
        <v>92</v>
      </c>
      <c r="C349" s="177">
        <v>0</v>
      </c>
      <c r="D349" s="177">
        <v>-58.304000000000002</v>
      </c>
      <c r="E349" s="177">
        <v>60.783999999999999</v>
      </c>
      <c r="F349" s="177">
        <v>-350.20100000000002</v>
      </c>
      <c r="G349" s="177">
        <v>0</v>
      </c>
    </row>
    <row r="350" spans="2:8" x14ac:dyDescent="0.15">
      <c r="B350" s="177">
        <v>1</v>
      </c>
      <c r="C350" s="177">
        <v>9.4E-2</v>
      </c>
      <c r="D350" s="177">
        <v>-51.487000000000002</v>
      </c>
      <c r="E350" s="177">
        <v>83.594999999999999</v>
      </c>
      <c r="F350" s="177">
        <v>-350.20100000000002</v>
      </c>
      <c r="G350" s="177">
        <v>-1E-3</v>
      </c>
    </row>
    <row r="351" spans="2:8" x14ac:dyDescent="0.15">
      <c r="B351" s="177" t="s">
        <v>93</v>
      </c>
      <c r="C351" s="177">
        <v>0.189</v>
      </c>
      <c r="D351" s="177">
        <v>-42.515999999999998</v>
      </c>
      <c r="E351" s="177">
        <v>106.405</v>
      </c>
      <c r="F351" s="177">
        <v>-350.20100000000002</v>
      </c>
      <c r="G351" s="177">
        <v>0</v>
      </c>
    </row>
    <row r="352" spans="2:8" x14ac:dyDescent="0.15">
      <c r="B352" s="177" t="s">
        <v>114</v>
      </c>
      <c r="C352" s="177">
        <v>0.189</v>
      </c>
      <c r="D352" s="177">
        <v>-42.515999999999998</v>
      </c>
      <c r="E352" s="177">
        <v>106.405</v>
      </c>
      <c r="F352" s="177">
        <v>-350.20100000000002</v>
      </c>
      <c r="G352" s="177" t="s">
        <v>115</v>
      </c>
    </row>
    <row r="353" spans="2:8" x14ac:dyDescent="0.15">
      <c r="B353" s="177" t="s">
        <v>116</v>
      </c>
      <c r="C353" s="177">
        <v>0</v>
      </c>
      <c r="D353" s="177">
        <v>-58.304000000000002</v>
      </c>
      <c r="E353" s="177">
        <v>60.783999999999999</v>
      </c>
      <c r="F353" s="177">
        <v>-350.20100000000002</v>
      </c>
      <c r="G353" s="177" t="s">
        <v>115</v>
      </c>
    </row>
    <row r="354" spans="2:8" x14ac:dyDescent="0.15">
      <c r="B354" s="177" t="s">
        <v>78</v>
      </c>
      <c r="C354" s="177">
        <v>45</v>
      </c>
      <c r="D354" s="177" t="s">
        <v>79</v>
      </c>
      <c r="E354" s="177">
        <v>45</v>
      </c>
      <c r="F354" s="177" t="s">
        <v>80</v>
      </c>
      <c r="G354" s="177">
        <v>46</v>
      </c>
      <c r="H354" s="177" t="s">
        <v>81</v>
      </c>
    </row>
    <row r="355" spans="2:8" x14ac:dyDescent="0.15">
      <c r="B355" s="177" t="s">
        <v>82</v>
      </c>
      <c r="C355" s="177" t="s">
        <v>83</v>
      </c>
      <c r="D355" s="177" t="s">
        <v>84</v>
      </c>
      <c r="E355" s="177" t="s">
        <v>85</v>
      </c>
      <c r="F355" s="177" t="s">
        <v>86</v>
      </c>
      <c r="G355" s="177" t="s">
        <v>87</v>
      </c>
    </row>
    <row r="356" spans="2:8" x14ac:dyDescent="0.15">
      <c r="B356" s="177" t="s">
        <v>94</v>
      </c>
      <c r="C356" s="177" t="s">
        <v>88</v>
      </c>
      <c r="D356" s="177" t="s">
        <v>89</v>
      </c>
      <c r="E356" s="177" t="s">
        <v>90</v>
      </c>
      <c r="F356" s="177" t="s">
        <v>91</v>
      </c>
    </row>
    <row r="357" spans="2:8" x14ac:dyDescent="0.15">
      <c r="B357" s="177" t="s">
        <v>92</v>
      </c>
      <c r="C357" s="177">
        <v>0</v>
      </c>
      <c r="D357" s="177">
        <v>-42.515999999999998</v>
      </c>
      <c r="E357" s="177">
        <v>75.478999999999999</v>
      </c>
      <c r="F357" s="177">
        <v>-358.142</v>
      </c>
      <c r="G357" s="177">
        <v>0</v>
      </c>
    </row>
    <row r="358" spans="2:8" x14ac:dyDescent="0.15">
      <c r="B358" s="177">
        <v>1</v>
      </c>
      <c r="C358" s="177">
        <v>9.4E-2</v>
      </c>
      <c r="D358" s="177">
        <v>-34.311</v>
      </c>
      <c r="E358" s="177">
        <v>98.289000000000001</v>
      </c>
      <c r="F358" s="177">
        <v>-358.142</v>
      </c>
      <c r="G358" s="177">
        <v>-1E-3</v>
      </c>
    </row>
    <row r="359" spans="2:8" x14ac:dyDescent="0.15">
      <c r="B359" s="177" t="s">
        <v>93</v>
      </c>
      <c r="C359" s="177">
        <v>0.189</v>
      </c>
      <c r="D359" s="177">
        <v>-23.952000000000002</v>
      </c>
      <c r="E359" s="177">
        <v>121.1</v>
      </c>
      <c r="F359" s="177">
        <v>-358.142</v>
      </c>
      <c r="G359" s="177">
        <v>0</v>
      </c>
    </row>
    <row r="360" spans="2:8" x14ac:dyDescent="0.15">
      <c r="B360" s="177" t="s">
        <v>114</v>
      </c>
      <c r="C360" s="177">
        <v>0.189</v>
      </c>
      <c r="D360" s="177">
        <v>-23.952000000000002</v>
      </c>
      <c r="E360" s="177">
        <v>121.1</v>
      </c>
      <c r="F360" s="177">
        <v>-358.142</v>
      </c>
      <c r="G360" s="177" t="s">
        <v>115</v>
      </c>
    </row>
    <row r="361" spans="2:8" x14ac:dyDescent="0.15">
      <c r="B361" s="177" t="s">
        <v>116</v>
      </c>
      <c r="C361" s="177">
        <v>0</v>
      </c>
      <c r="D361" s="177">
        <v>-42.515999999999998</v>
      </c>
      <c r="E361" s="177">
        <v>75.478999999999999</v>
      </c>
      <c r="F361" s="177">
        <v>-358.142</v>
      </c>
      <c r="G361" s="177" t="s">
        <v>115</v>
      </c>
    </row>
    <row r="362" spans="2:8" x14ac:dyDescent="0.15">
      <c r="B362" s="177" t="s">
        <v>78</v>
      </c>
      <c r="C362" s="204">
        <v>46</v>
      </c>
      <c r="D362" s="177" t="s">
        <v>79</v>
      </c>
      <c r="E362" s="177">
        <v>46</v>
      </c>
      <c r="F362" s="177" t="s">
        <v>80</v>
      </c>
      <c r="G362" s="177">
        <v>47</v>
      </c>
      <c r="H362" s="177" t="s">
        <v>81</v>
      </c>
    </row>
    <row r="363" spans="2:8" x14ac:dyDescent="0.15">
      <c r="B363" s="177" t="s">
        <v>82</v>
      </c>
      <c r="C363" s="177" t="s">
        <v>83</v>
      </c>
      <c r="D363" s="177" t="s">
        <v>84</v>
      </c>
      <c r="E363" s="177" t="s">
        <v>85</v>
      </c>
      <c r="F363" s="177" t="s">
        <v>86</v>
      </c>
      <c r="G363" s="177" t="s">
        <v>87</v>
      </c>
    </row>
    <row r="364" spans="2:8" x14ac:dyDescent="0.15">
      <c r="B364" s="177" t="s">
        <v>94</v>
      </c>
      <c r="C364" s="177" t="s">
        <v>88</v>
      </c>
      <c r="D364" s="177" t="s">
        <v>89</v>
      </c>
      <c r="E364" s="177" t="s">
        <v>90</v>
      </c>
      <c r="F364" s="177" t="s">
        <v>91</v>
      </c>
    </row>
    <row r="365" spans="2:8" x14ac:dyDescent="0.15">
      <c r="B365" s="177" t="s">
        <v>92</v>
      </c>
      <c r="C365" s="177">
        <v>0</v>
      </c>
      <c r="D365" s="177">
        <v>-23.952000000000002</v>
      </c>
      <c r="E365" s="177">
        <v>89.424999999999997</v>
      </c>
      <c r="F365" s="177">
        <v>-367.33300000000003</v>
      </c>
      <c r="G365" s="177">
        <v>0</v>
      </c>
    </row>
    <row r="366" spans="2:8" x14ac:dyDescent="0.15">
      <c r="B366" s="177">
        <v>1</v>
      </c>
      <c r="C366" s="177">
        <v>9.4E-2</v>
      </c>
      <c r="D366" s="177">
        <v>-14.43</v>
      </c>
      <c r="E366" s="177">
        <v>112.235</v>
      </c>
      <c r="F366" s="177">
        <v>-367.33300000000003</v>
      </c>
      <c r="G366" s="177">
        <v>0</v>
      </c>
    </row>
    <row r="367" spans="2:8" x14ac:dyDescent="0.15">
      <c r="B367" s="177" t="s">
        <v>93</v>
      </c>
      <c r="C367" s="177">
        <v>0.189</v>
      </c>
      <c r="D367" s="177">
        <v>-2.754</v>
      </c>
      <c r="E367" s="177">
        <v>135.04599999999999</v>
      </c>
      <c r="F367" s="177">
        <v>-367.33300000000003</v>
      </c>
      <c r="G367" s="177">
        <v>0</v>
      </c>
    </row>
    <row r="368" spans="2:8" x14ac:dyDescent="0.15">
      <c r="B368" s="177" t="s">
        <v>114</v>
      </c>
      <c r="C368" s="177">
        <v>0.189</v>
      </c>
      <c r="D368" s="177">
        <v>-2.754</v>
      </c>
      <c r="E368" s="204">
        <v>135.04599999999999</v>
      </c>
      <c r="F368" s="177">
        <v>-367.33300000000003</v>
      </c>
      <c r="G368" s="177" t="s">
        <v>115</v>
      </c>
    </row>
    <row r="369" spans="2:8" x14ac:dyDescent="0.15">
      <c r="B369" s="177" t="s">
        <v>116</v>
      </c>
      <c r="C369" s="177">
        <v>0</v>
      </c>
      <c r="D369" s="177">
        <v>-23.952000000000002</v>
      </c>
      <c r="E369" s="177">
        <v>89.424999999999997</v>
      </c>
      <c r="F369" s="177">
        <v>-367.33300000000003</v>
      </c>
      <c r="G369" s="177" t="s">
        <v>115</v>
      </c>
    </row>
    <row r="370" spans="2:8" x14ac:dyDescent="0.15">
      <c r="B370" s="177" t="s">
        <v>78</v>
      </c>
      <c r="C370" s="177">
        <v>47</v>
      </c>
      <c r="D370" s="177" t="s">
        <v>79</v>
      </c>
      <c r="E370" s="177">
        <v>47</v>
      </c>
      <c r="F370" s="177" t="s">
        <v>80</v>
      </c>
      <c r="G370" s="177">
        <v>48</v>
      </c>
      <c r="H370" s="177" t="s">
        <v>81</v>
      </c>
    </row>
    <row r="371" spans="2:8" x14ac:dyDescent="0.15">
      <c r="B371" s="177" t="s">
        <v>82</v>
      </c>
      <c r="C371" s="177" t="s">
        <v>83</v>
      </c>
      <c r="D371" s="177" t="s">
        <v>84</v>
      </c>
      <c r="E371" s="177" t="s">
        <v>85</v>
      </c>
      <c r="F371" s="177" t="s">
        <v>86</v>
      </c>
      <c r="G371" s="177" t="s">
        <v>87</v>
      </c>
    </row>
    <row r="372" spans="2:8" x14ac:dyDescent="0.15">
      <c r="B372" s="177" t="s">
        <v>94</v>
      </c>
      <c r="C372" s="177" t="s">
        <v>88</v>
      </c>
      <c r="D372" s="177" t="s">
        <v>89</v>
      </c>
      <c r="E372" s="177" t="s">
        <v>90</v>
      </c>
      <c r="F372" s="177" t="s">
        <v>91</v>
      </c>
    </row>
    <row r="373" spans="2:8" x14ac:dyDescent="0.15">
      <c r="B373" s="177" t="s">
        <v>92</v>
      </c>
      <c r="C373" s="177">
        <v>0</v>
      </c>
      <c r="D373" s="177">
        <v>-2.754</v>
      </c>
      <c r="E373" s="177">
        <v>102.517</v>
      </c>
      <c r="F373" s="177">
        <v>-377.70600000000002</v>
      </c>
      <c r="G373" s="177">
        <v>0</v>
      </c>
    </row>
    <row r="374" spans="2:8" x14ac:dyDescent="0.15">
      <c r="B374" s="177">
        <v>1</v>
      </c>
      <c r="C374" s="177">
        <v>9.4E-2</v>
      </c>
      <c r="D374" s="177">
        <v>7.2309999999999999</v>
      </c>
      <c r="E374" s="177">
        <v>108.944</v>
      </c>
      <c r="F374" s="177">
        <v>-377.70600000000002</v>
      </c>
      <c r="G374" s="177">
        <v>0</v>
      </c>
    </row>
    <row r="375" spans="2:8" x14ac:dyDescent="0.15">
      <c r="B375" s="177" t="s">
        <v>93</v>
      </c>
      <c r="C375" s="177">
        <v>0.189</v>
      </c>
      <c r="D375" s="177">
        <v>17.823</v>
      </c>
      <c r="E375" s="177">
        <v>115.372</v>
      </c>
      <c r="F375" s="177">
        <v>-377.70600000000002</v>
      </c>
      <c r="G375" s="177">
        <v>0</v>
      </c>
    </row>
    <row r="376" spans="2:8" x14ac:dyDescent="0.15">
      <c r="B376" s="177" t="s">
        <v>114</v>
      </c>
      <c r="C376" s="177">
        <v>0.189</v>
      </c>
      <c r="D376" s="177">
        <v>17.823</v>
      </c>
      <c r="E376" s="177">
        <v>115.372</v>
      </c>
      <c r="F376" s="177">
        <v>-377.70600000000002</v>
      </c>
      <c r="G376" s="177" t="s">
        <v>115</v>
      </c>
    </row>
    <row r="377" spans="2:8" x14ac:dyDescent="0.15">
      <c r="B377" s="177" t="s">
        <v>116</v>
      </c>
      <c r="C377" s="177">
        <v>0</v>
      </c>
      <c r="D377" s="177">
        <v>-2.754</v>
      </c>
      <c r="E377" s="177">
        <v>102.517</v>
      </c>
      <c r="F377" s="177">
        <v>-377.70600000000002</v>
      </c>
      <c r="G377" s="177" t="s">
        <v>115</v>
      </c>
    </row>
    <row r="378" spans="2:8" x14ac:dyDescent="0.15">
      <c r="B378" s="177" t="s">
        <v>78</v>
      </c>
      <c r="C378" s="177">
        <v>48</v>
      </c>
      <c r="D378" s="177" t="s">
        <v>79</v>
      </c>
      <c r="E378" s="177">
        <v>48</v>
      </c>
      <c r="F378" s="177" t="s">
        <v>80</v>
      </c>
      <c r="G378" s="177">
        <v>49</v>
      </c>
      <c r="H378" s="177" t="s">
        <v>81</v>
      </c>
    </row>
    <row r="379" spans="2:8" x14ac:dyDescent="0.15">
      <c r="B379" s="177" t="s">
        <v>82</v>
      </c>
      <c r="C379" s="177" t="s">
        <v>83</v>
      </c>
      <c r="D379" s="177" t="s">
        <v>84</v>
      </c>
      <c r="E379" s="177" t="s">
        <v>85</v>
      </c>
      <c r="F379" s="177" t="s">
        <v>86</v>
      </c>
      <c r="G379" s="177" t="s">
        <v>87</v>
      </c>
    </row>
    <row r="380" spans="2:8" x14ac:dyDescent="0.15">
      <c r="B380" s="177" t="s">
        <v>94</v>
      </c>
      <c r="C380" s="177" t="s">
        <v>88</v>
      </c>
      <c r="D380" s="177" t="s">
        <v>89</v>
      </c>
      <c r="E380" s="177" t="s">
        <v>90</v>
      </c>
      <c r="F380" s="177" t="s">
        <v>91</v>
      </c>
    </row>
    <row r="381" spans="2:8" x14ac:dyDescent="0.15">
      <c r="B381" s="177" t="s">
        <v>92</v>
      </c>
      <c r="C381" s="177">
        <v>0</v>
      </c>
      <c r="D381" s="177">
        <v>17.823</v>
      </c>
      <c r="E381" s="177">
        <v>82.013000000000005</v>
      </c>
      <c r="F381" s="177">
        <v>-386.32400000000001</v>
      </c>
      <c r="G381" s="177">
        <v>0</v>
      </c>
    </row>
    <row r="382" spans="2:8" x14ac:dyDescent="0.15">
      <c r="B382" s="177">
        <v>1</v>
      </c>
      <c r="C382" s="177">
        <v>9.4E-2</v>
      </c>
      <c r="D382" s="177">
        <v>25.872</v>
      </c>
      <c r="E382" s="177">
        <v>88.441000000000003</v>
      </c>
      <c r="F382" s="177">
        <v>-386.32400000000001</v>
      </c>
      <c r="G382" s="177">
        <v>1E-3</v>
      </c>
    </row>
    <row r="383" spans="2:8" x14ac:dyDescent="0.15">
      <c r="B383" s="177" t="s">
        <v>93</v>
      </c>
      <c r="C383" s="177">
        <v>0.189</v>
      </c>
      <c r="D383" s="177">
        <v>34.527000000000001</v>
      </c>
      <c r="E383" s="177">
        <v>94.867999999999995</v>
      </c>
      <c r="F383" s="177">
        <v>-386.32400000000001</v>
      </c>
      <c r="G383" s="177">
        <v>0</v>
      </c>
    </row>
    <row r="384" spans="2:8" x14ac:dyDescent="0.15">
      <c r="B384" s="177" t="s">
        <v>114</v>
      </c>
      <c r="C384" s="177">
        <v>0.189</v>
      </c>
      <c r="D384" s="177">
        <v>34.527000000000001</v>
      </c>
      <c r="E384" s="177">
        <v>94.867999999999995</v>
      </c>
      <c r="F384" s="177">
        <v>-386.32400000000001</v>
      </c>
      <c r="G384" s="177" t="s">
        <v>115</v>
      </c>
    </row>
    <row r="385" spans="2:8" x14ac:dyDescent="0.15">
      <c r="B385" s="177" t="s">
        <v>116</v>
      </c>
      <c r="C385" s="177">
        <v>0</v>
      </c>
      <c r="D385" s="177">
        <v>17.823</v>
      </c>
      <c r="E385" s="177">
        <v>82.013000000000005</v>
      </c>
      <c r="F385" s="177">
        <v>-386.32400000000001</v>
      </c>
      <c r="G385" s="177" t="s">
        <v>115</v>
      </c>
    </row>
    <row r="386" spans="2:8" x14ac:dyDescent="0.15">
      <c r="B386" s="177" t="s">
        <v>78</v>
      </c>
      <c r="C386" s="177">
        <v>49</v>
      </c>
      <c r="D386" s="177" t="s">
        <v>79</v>
      </c>
      <c r="E386" s="177">
        <v>49</v>
      </c>
      <c r="F386" s="177" t="s">
        <v>80</v>
      </c>
      <c r="G386" s="177">
        <v>50</v>
      </c>
      <c r="H386" s="177" t="s">
        <v>81</v>
      </c>
    </row>
    <row r="387" spans="2:8" x14ac:dyDescent="0.15">
      <c r="B387" s="177" t="s">
        <v>82</v>
      </c>
      <c r="C387" s="177" t="s">
        <v>83</v>
      </c>
      <c r="D387" s="177" t="s">
        <v>84</v>
      </c>
      <c r="E387" s="177" t="s">
        <v>85</v>
      </c>
      <c r="F387" s="177" t="s">
        <v>86</v>
      </c>
      <c r="G387" s="177" t="s">
        <v>87</v>
      </c>
    </row>
    <row r="388" spans="2:8" x14ac:dyDescent="0.15">
      <c r="B388" s="177" t="s">
        <v>94</v>
      </c>
      <c r="C388" s="177" t="s">
        <v>88</v>
      </c>
      <c r="D388" s="177" t="s">
        <v>89</v>
      </c>
      <c r="E388" s="177" t="s">
        <v>90</v>
      </c>
      <c r="F388" s="177" t="s">
        <v>91</v>
      </c>
    </row>
    <row r="389" spans="2:8" x14ac:dyDescent="0.15">
      <c r="B389" s="177" t="s">
        <v>92</v>
      </c>
      <c r="C389" s="177">
        <v>0</v>
      </c>
      <c r="D389" s="177">
        <v>34.527000000000001</v>
      </c>
      <c r="E389" s="177">
        <v>60.837000000000003</v>
      </c>
      <c r="F389" s="177">
        <v>-393.12200000000001</v>
      </c>
      <c r="G389" s="177">
        <v>0</v>
      </c>
    </row>
    <row r="390" spans="2:8" x14ac:dyDescent="0.15">
      <c r="B390" s="177">
        <v>1</v>
      </c>
      <c r="C390" s="177">
        <v>9.4E-2</v>
      </c>
      <c r="D390" s="177">
        <v>40.576000000000001</v>
      </c>
      <c r="E390" s="177">
        <v>67.263999999999996</v>
      </c>
      <c r="F390" s="177">
        <v>-393.12200000000001</v>
      </c>
      <c r="G390" s="177">
        <v>1E-3</v>
      </c>
    </row>
    <row r="391" spans="2:8" x14ac:dyDescent="0.15">
      <c r="B391" s="177" t="s">
        <v>93</v>
      </c>
      <c r="C391" s="177">
        <v>0.189</v>
      </c>
      <c r="D391" s="177">
        <v>47.231000000000002</v>
      </c>
      <c r="E391" s="177">
        <v>73.691000000000003</v>
      </c>
      <c r="F391" s="177">
        <v>-393.12200000000001</v>
      </c>
      <c r="G391" s="177">
        <v>0</v>
      </c>
    </row>
    <row r="392" spans="2:8" x14ac:dyDescent="0.15">
      <c r="B392" s="177" t="s">
        <v>114</v>
      </c>
      <c r="C392" s="177">
        <v>0.189</v>
      </c>
      <c r="D392" s="177">
        <v>47.231000000000002</v>
      </c>
      <c r="E392" s="177">
        <v>73.691000000000003</v>
      </c>
      <c r="F392" s="177">
        <v>-393.12200000000001</v>
      </c>
      <c r="G392" s="177" t="s">
        <v>115</v>
      </c>
    </row>
    <row r="393" spans="2:8" x14ac:dyDescent="0.15">
      <c r="B393" s="177" t="s">
        <v>116</v>
      </c>
      <c r="C393" s="177">
        <v>0</v>
      </c>
      <c r="D393" s="177">
        <v>34.527000000000001</v>
      </c>
      <c r="E393" s="177">
        <v>60.837000000000003</v>
      </c>
      <c r="F393" s="177">
        <v>-393.12200000000001</v>
      </c>
      <c r="G393" s="177" t="s">
        <v>115</v>
      </c>
    </row>
    <row r="394" spans="2:8" x14ac:dyDescent="0.15">
      <c r="B394" s="177" t="s">
        <v>78</v>
      </c>
      <c r="C394" s="177">
        <v>50</v>
      </c>
      <c r="D394" s="177" t="s">
        <v>79</v>
      </c>
      <c r="E394" s="177">
        <v>50</v>
      </c>
      <c r="F394" s="177" t="s">
        <v>80</v>
      </c>
      <c r="G394" s="177">
        <v>51</v>
      </c>
      <c r="H394" s="177" t="s">
        <v>81</v>
      </c>
    </row>
    <row r="395" spans="2:8" x14ac:dyDescent="0.15">
      <c r="B395" s="177" t="s">
        <v>82</v>
      </c>
      <c r="C395" s="177" t="s">
        <v>83</v>
      </c>
      <c r="D395" s="177" t="s">
        <v>84</v>
      </c>
      <c r="E395" s="177" t="s">
        <v>85</v>
      </c>
      <c r="F395" s="177" t="s">
        <v>86</v>
      </c>
      <c r="G395" s="177" t="s">
        <v>87</v>
      </c>
    </row>
    <row r="396" spans="2:8" x14ac:dyDescent="0.15">
      <c r="B396" s="177" t="s">
        <v>94</v>
      </c>
      <c r="C396" s="177" t="s">
        <v>88</v>
      </c>
      <c r="D396" s="177" t="s">
        <v>89</v>
      </c>
      <c r="E396" s="177" t="s">
        <v>90</v>
      </c>
      <c r="F396" s="177" t="s">
        <v>91</v>
      </c>
    </row>
    <row r="397" spans="2:8" x14ac:dyDescent="0.15">
      <c r="B397" s="177" t="s">
        <v>92</v>
      </c>
      <c r="C397" s="177">
        <v>0</v>
      </c>
      <c r="D397" s="177">
        <v>47.231000000000002</v>
      </c>
      <c r="E397" s="177">
        <v>39.148000000000003</v>
      </c>
      <c r="F397" s="177">
        <v>-398.04899999999998</v>
      </c>
      <c r="G397" s="177">
        <v>0</v>
      </c>
    </row>
    <row r="398" spans="2:8" x14ac:dyDescent="0.15">
      <c r="B398" s="177">
        <v>1</v>
      </c>
      <c r="C398" s="177">
        <v>9.4E-2</v>
      </c>
      <c r="D398" s="177">
        <v>51.231999999999999</v>
      </c>
      <c r="E398" s="177">
        <v>45.575000000000003</v>
      </c>
      <c r="F398" s="177">
        <v>-398.04899999999998</v>
      </c>
      <c r="G398" s="177">
        <v>1E-3</v>
      </c>
    </row>
    <row r="399" spans="2:8" x14ac:dyDescent="0.15">
      <c r="B399" s="177" t="s">
        <v>93</v>
      </c>
      <c r="C399" s="177">
        <v>0.189</v>
      </c>
      <c r="D399" s="177">
        <v>55.838999999999999</v>
      </c>
      <c r="E399" s="177">
        <v>52.003</v>
      </c>
      <c r="F399" s="177">
        <v>-398.04899999999998</v>
      </c>
      <c r="G399" s="177">
        <v>0</v>
      </c>
    </row>
    <row r="400" spans="2:8" x14ac:dyDescent="0.15">
      <c r="B400" s="177" t="s">
        <v>114</v>
      </c>
      <c r="C400" s="177">
        <v>0.189</v>
      </c>
      <c r="D400" s="177">
        <v>55.838999999999999</v>
      </c>
      <c r="E400" s="177">
        <v>52.003</v>
      </c>
      <c r="F400" s="177">
        <v>-398.04899999999998</v>
      </c>
      <c r="G400" s="177" t="s">
        <v>115</v>
      </c>
    </row>
    <row r="401" spans="2:8" x14ac:dyDescent="0.15">
      <c r="B401" s="177" t="s">
        <v>116</v>
      </c>
      <c r="C401" s="177">
        <v>0</v>
      </c>
      <c r="D401" s="177">
        <v>47.231000000000002</v>
      </c>
      <c r="E401" s="177">
        <v>39.148000000000003</v>
      </c>
      <c r="F401" s="177">
        <v>-398.04899999999998</v>
      </c>
      <c r="G401" s="177" t="s">
        <v>115</v>
      </c>
    </row>
    <row r="402" spans="2:8" x14ac:dyDescent="0.15">
      <c r="B402" s="177" t="s">
        <v>78</v>
      </c>
      <c r="C402" s="177">
        <v>51</v>
      </c>
      <c r="D402" s="177" t="s">
        <v>79</v>
      </c>
      <c r="E402" s="177">
        <v>51</v>
      </c>
      <c r="F402" s="177" t="s">
        <v>80</v>
      </c>
      <c r="G402" s="177">
        <v>52</v>
      </c>
      <c r="H402" s="177" t="s">
        <v>81</v>
      </c>
    </row>
    <row r="403" spans="2:8" x14ac:dyDescent="0.15">
      <c r="B403" s="177" t="s">
        <v>82</v>
      </c>
      <c r="C403" s="177" t="s">
        <v>83</v>
      </c>
      <c r="D403" s="177" t="s">
        <v>84</v>
      </c>
      <c r="E403" s="177" t="s">
        <v>85</v>
      </c>
      <c r="F403" s="177" t="s">
        <v>86</v>
      </c>
      <c r="G403" s="177" t="s">
        <v>87</v>
      </c>
    </row>
    <row r="404" spans="2:8" x14ac:dyDescent="0.15">
      <c r="B404" s="177" t="s">
        <v>94</v>
      </c>
      <c r="C404" s="177" t="s">
        <v>88</v>
      </c>
      <c r="D404" s="177" t="s">
        <v>89</v>
      </c>
      <c r="E404" s="177" t="s">
        <v>90</v>
      </c>
      <c r="F404" s="177" t="s">
        <v>91</v>
      </c>
    </row>
    <row r="405" spans="2:8" x14ac:dyDescent="0.15">
      <c r="B405" s="177" t="s">
        <v>92</v>
      </c>
      <c r="C405" s="177">
        <v>0</v>
      </c>
      <c r="D405" s="177">
        <v>55.838999999999999</v>
      </c>
      <c r="E405" s="177">
        <v>17.113</v>
      </c>
      <c r="F405" s="177">
        <v>-401.06599999999997</v>
      </c>
      <c r="G405" s="177">
        <v>0</v>
      </c>
    </row>
    <row r="406" spans="2:8" x14ac:dyDescent="0.15">
      <c r="B406" s="177">
        <v>1</v>
      </c>
      <c r="C406" s="177">
        <v>9.4E-2</v>
      </c>
      <c r="D406" s="177">
        <v>57.759</v>
      </c>
      <c r="E406" s="177">
        <v>23.54</v>
      </c>
      <c r="F406" s="177">
        <v>-401.06599999999997</v>
      </c>
      <c r="G406" s="177">
        <v>1E-3</v>
      </c>
    </row>
    <row r="407" spans="2:8" x14ac:dyDescent="0.15">
      <c r="B407" s="177" t="s">
        <v>93</v>
      </c>
      <c r="C407" s="177">
        <v>0.189</v>
      </c>
      <c r="D407" s="177">
        <v>60.284999999999997</v>
      </c>
      <c r="E407" s="177">
        <v>29.966999999999999</v>
      </c>
      <c r="F407" s="177">
        <v>-401.06599999999997</v>
      </c>
      <c r="G407" s="177">
        <v>0</v>
      </c>
    </row>
    <row r="408" spans="2:8" x14ac:dyDescent="0.15">
      <c r="B408" s="177" t="s">
        <v>114</v>
      </c>
      <c r="C408" s="177">
        <v>0.189</v>
      </c>
      <c r="D408" s="177">
        <v>60.284999999999997</v>
      </c>
      <c r="E408" s="177">
        <v>29.966999999999999</v>
      </c>
      <c r="F408" s="177">
        <v>-401.06599999999997</v>
      </c>
      <c r="G408" s="177" t="s">
        <v>115</v>
      </c>
    </row>
    <row r="409" spans="2:8" x14ac:dyDescent="0.15">
      <c r="B409" s="177" t="s">
        <v>116</v>
      </c>
      <c r="C409" s="177">
        <v>0</v>
      </c>
      <c r="D409" s="177">
        <v>55.838999999999999</v>
      </c>
      <c r="E409" s="177">
        <v>17.113</v>
      </c>
      <c r="F409" s="177">
        <v>-401.06599999999997</v>
      </c>
      <c r="G409" s="177" t="s">
        <v>115</v>
      </c>
    </row>
    <row r="410" spans="2:8" x14ac:dyDescent="0.15">
      <c r="B410" s="177" t="s">
        <v>78</v>
      </c>
      <c r="C410" s="177">
        <v>52</v>
      </c>
      <c r="D410" s="177" t="s">
        <v>79</v>
      </c>
      <c r="E410" s="177">
        <v>52</v>
      </c>
      <c r="F410" s="177" t="s">
        <v>80</v>
      </c>
      <c r="G410" s="177">
        <v>53</v>
      </c>
      <c r="H410" s="177" t="s">
        <v>81</v>
      </c>
    </row>
    <row r="411" spans="2:8" x14ac:dyDescent="0.15">
      <c r="B411" s="177" t="s">
        <v>82</v>
      </c>
      <c r="C411" s="177" t="s">
        <v>83</v>
      </c>
      <c r="D411" s="177" t="s">
        <v>84</v>
      </c>
      <c r="E411" s="177" t="s">
        <v>85</v>
      </c>
      <c r="F411" s="177" t="s">
        <v>86</v>
      </c>
      <c r="G411" s="177" t="s">
        <v>87</v>
      </c>
    </row>
    <row r="412" spans="2:8" x14ac:dyDescent="0.15">
      <c r="B412" s="177" t="s">
        <v>94</v>
      </c>
      <c r="C412" s="177" t="s">
        <v>88</v>
      </c>
      <c r="D412" s="177" t="s">
        <v>89</v>
      </c>
      <c r="E412" s="177" t="s">
        <v>90</v>
      </c>
      <c r="F412" s="177" t="s">
        <v>91</v>
      </c>
    </row>
    <row r="413" spans="2:8" x14ac:dyDescent="0.15">
      <c r="B413" s="177" t="s">
        <v>92</v>
      </c>
      <c r="C413" s="177">
        <v>0</v>
      </c>
      <c r="D413" s="177">
        <v>60.284999999999997</v>
      </c>
      <c r="E413" s="177">
        <v>-5.1020000000000003</v>
      </c>
      <c r="F413" s="177">
        <v>-402.15199999999999</v>
      </c>
      <c r="G413" s="177">
        <v>0</v>
      </c>
    </row>
    <row r="414" spans="2:8" x14ac:dyDescent="0.15">
      <c r="B414" s="177">
        <v>1</v>
      </c>
      <c r="C414" s="177">
        <v>9.4E-2</v>
      </c>
      <c r="D414" s="177">
        <v>60.106999999999999</v>
      </c>
      <c r="E414" s="177">
        <v>1.325</v>
      </c>
      <c r="F414" s="177">
        <v>-402.15199999999999</v>
      </c>
      <c r="G414" s="177">
        <v>1E-3</v>
      </c>
    </row>
    <row r="415" spans="2:8" x14ac:dyDescent="0.15">
      <c r="B415" s="177" t="s">
        <v>93</v>
      </c>
      <c r="C415" s="177">
        <v>0.189</v>
      </c>
      <c r="D415" s="177">
        <v>60.536000000000001</v>
      </c>
      <c r="E415" s="177">
        <v>7.7530000000000001</v>
      </c>
      <c r="F415" s="177">
        <v>-402.15199999999999</v>
      </c>
      <c r="G415" s="177">
        <v>0</v>
      </c>
    </row>
    <row r="416" spans="2:8" x14ac:dyDescent="0.15">
      <c r="B416" s="177" t="s">
        <v>114</v>
      </c>
      <c r="C416" s="177">
        <v>0.189</v>
      </c>
      <c r="D416" s="177">
        <v>60.536000000000001</v>
      </c>
      <c r="E416" s="177">
        <v>7.7530000000000001</v>
      </c>
      <c r="F416" s="177">
        <v>-402.15199999999999</v>
      </c>
      <c r="G416" s="177" t="s">
        <v>115</v>
      </c>
    </row>
    <row r="417" spans="2:8" x14ac:dyDescent="0.15">
      <c r="B417" s="177" t="s">
        <v>116</v>
      </c>
      <c r="C417" s="177">
        <v>7.4999999999999997E-2</v>
      </c>
      <c r="D417" s="177">
        <v>60.094000000000001</v>
      </c>
      <c r="E417" s="177">
        <v>0</v>
      </c>
      <c r="F417" s="177">
        <v>-402.15199999999999</v>
      </c>
      <c r="G417" s="177" t="s">
        <v>115</v>
      </c>
    </row>
    <row r="418" spans="2:8" x14ac:dyDescent="0.15">
      <c r="B418" s="177" t="s">
        <v>78</v>
      </c>
      <c r="C418" s="177">
        <v>53</v>
      </c>
      <c r="D418" s="177" t="s">
        <v>79</v>
      </c>
      <c r="E418" s="177">
        <v>53</v>
      </c>
      <c r="F418" s="177" t="s">
        <v>80</v>
      </c>
      <c r="G418" s="177">
        <v>54</v>
      </c>
      <c r="H418" s="177" t="s">
        <v>81</v>
      </c>
    </row>
    <row r="419" spans="2:8" x14ac:dyDescent="0.15">
      <c r="B419" s="177" t="s">
        <v>82</v>
      </c>
      <c r="C419" s="177" t="s">
        <v>83</v>
      </c>
      <c r="D419" s="177" t="s">
        <v>84</v>
      </c>
      <c r="E419" s="177" t="s">
        <v>85</v>
      </c>
      <c r="F419" s="177" t="s">
        <v>86</v>
      </c>
      <c r="G419" s="177" t="s">
        <v>87</v>
      </c>
    </row>
    <row r="420" spans="2:8" x14ac:dyDescent="0.15">
      <c r="B420" s="177" t="s">
        <v>94</v>
      </c>
      <c r="C420" s="177" t="s">
        <v>88</v>
      </c>
      <c r="D420" s="177" t="s">
        <v>89</v>
      </c>
      <c r="E420" s="177" t="s">
        <v>90</v>
      </c>
      <c r="F420" s="177" t="s">
        <v>91</v>
      </c>
    </row>
    <row r="421" spans="2:8" x14ac:dyDescent="0.15">
      <c r="B421" s="177" t="s">
        <v>92</v>
      </c>
      <c r="C421" s="177">
        <v>0</v>
      </c>
      <c r="D421" s="177">
        <v>60.536000000000001</v>
      </c>
      <c r="E421" s="177">
        <v>-27.327000000000002</v>
      </c>
      <c r="F421" s="177">
        <v>-401.29700000000003</v>
      </c>
      <c r="G421" s="177">
        <v>0</v>
      </c>
    </row>
    <row r="422" spans="2:8" x14ac:dyDescent="0.15">
      <c r="B422" s="177">
        <v>1</v>
      </c>
      <c r="C422" s="177">
        <v>9.4E-2</v>
      </c>
      <c r="D422" s="177">
        <v>58.258000000000003</v>
      </c>
      <c r="E422" s="177">
        <v>-20.899000000000001</v>
      </c>
      <c r="F422" s="177">
        <v>-401.29700000000003</v>
      </c>
      <c r="G422" s="177">
        <v>1E-3</v>
      </c>
    </row>
    <row r="423" spans="2:8" x14ac:dyDescent="0.15">
      <c r="B423" s="177" t="s">
        <v>93</v>
      </c>
      <c r="C423" s="177">
        <v>0.189</v>
      </c>
      <c r="D423" s="177">
        <v>56.588000000000001</v>
      </c>
      <c r="E423" s="177">
        <v>-14.472</v>
      </c>
      <c r="F423" s="177">
        <v>-401.29700000000003</v>
      </c>
      <c r="G423" s="177">
        <v>0</v>
      </c>
    </row>
    <row r="424" spans="2:8" x14ac:dyDescent="0.15">
      <c r="B424" s="177" t="s">
        <v>114</v>
      </c>
      <c r="C424" s="177">
        <v>0</v>
      </c>
      <c r="D424" s="177">
        <v>60.536000000000001</v>
      </c>
      <c r="E424" s="177">
        <v>-27.327000000000002</v>
      </c>
      <c r="F424" s="177">
        <v>-401.29700000000003</v>
      </c>
      <c r="G424" s="177" t="s">
        <v>115</v>
      </c>
    </row>
    <row r="425" spans="2:8" x14ac:dyDescent="0.15">
      <c r="B425" s="177" t="s">
        <v>116</v>
      </c>
      <c r="C425" s="177">
        <v>0.189</v>
      </c>
      <c r="D425" s="177">
        <v>56.588000000000001</v>
      </c>
      <c r="E425" s="177">
        <v>-14.472</v>
      </c>
      <c r="F425" s="177">
        <v>-401.29700000000003</v>
      </c>
      <c r="G425" s="177" t="s">
        <v>115</v>
      </c>
    </row>
    <row r="426" spans="2:8" x14ac:dyDescent="0.15">
      <c r="B426" s="177" t="s">
        <v>78</v>
      </c>
      <c r="C426" s="177">
        <v>54</v>
      </c>
      <c r="D426" s="177" t="s">
        <v>79</v>
      </c>
      <c r="E426" s="177">
        <v>54</v>
      </c>
      <c r="F426" s="177" t="s">
        <v>80</v>
      </c>
      <c r="G426" s="177">
        <v>55</v>
      </c>
      <c r="H426" s="177" t="s">
        <v>81</v>
      </c>
    </row>
    <row r="427" spans="2:8" x14ac:dyDescent="0.15">
      <c r="B427" s="177" t="s">
        <v>82</v>
      </c>
      <c r="C427" s="177" t="s">
        <v>83</v>
      </c>
      <c r="D427" s="177" t="s">
        <v>84</v>
      </c>
      <c r="E427" s="177" t="s">
        <v>85</v>
      </c>
      <c r="F427" s="177" t="s">
        <v>86</v>
      </c>
      <c r="G427" s="177" t="s">
        <v>87</v>
      </c>
    </row>
    <row r="428" spans="2:8" x14ac:dyDescent="0.15">
      <c r="B428" s="177" t="s">
        <v>94</v>
      </c>
      <c r="C428" s="177" t="s">
        <v>88</v>
      </c>
      <c r="D428" s="177" t="s">
        <v>89</v>
      </c>
      <c r="E428" s="177" t="s">
        <v>90</v>
      </c>
      <c r="F428" s="177" t="s">
        <v>91</v>
      </c>
    </row>
    <row r="429" spans="2:8" x14ac:dyDescent="0.15">
      <c r="B429" s="177" t="s">
        <v>92</v>
      </c>
      <c r="C429" s="177">
        <v>0</v>
      </c>
      <c r="D429" s="177">
        <v>56.588000000000001</v>
      </c>
      <c r="E429" s="177">
        <v>-49.392000000000003</v>
      </c>
      <c r="F429" s="177">
        <v>-398.50900000000001</v>
      </c>
      <c r="G429" s="177">
        <v>0</v>
      </c>
    </row>
    <row r="430" spans="2:8" x14ac:dyDescent="0.15">
      <c r="B430" s="177">
        <v>1</v>
      </c>
      <c r="C430" s="177">
        <v>9.4E-2</v>
      </c>
      <c r="D430" s="177">
        <v>52.226999999999997</v>
      </c>
      <c r="E430" s="177">
        <v>-42.965000000000003</v>
      </c>
      <c r="F430" s="177">
        <v>-398.50900000000001</v>
      </c>
      <c r="G430" s="177">
        <v>1E-3</v>
      </c>
    </row>
    <row r="431" spans="2:8" x14ac:dyDescent="0.15">
      <c r="B431" s="177" t="s">
        <v>93</v>
      </c>
      <c r="C431" s="177">
        <v>0.189</v>
      </c>
      <c r="D431" s="177">
        <v>48.472999999999999</v>
      </c>
      <c r="E431" s="177">
        <v>-36.537999999999997</v>
      </c>
      <c r="F431" s="177">
        <v>-398.50900000000001</v>
      </c>
      <c r="G431" s="177">
        <v>0</v>
      </c>
    </row>
    <row r="432" spans="2:8" x14ac:dyDescent="0.15">
      <c r="B432" s="177" t="s">
        <v>114</v>
      </c>
      <c r="C432" s="177">
        <v>0</v>
      </c>
      <c r="D432" s="177">
        <v>56.588000000000001</v>
      </c>
      <c r="E432" s="177">
        <v>-49.392000000000003</v>
      </c>
      <c r="F432" s="177">
        <v>-398.50900000000001</v>
      </c>
      <c r="G432" s="177" t="s">
        <v>115</v>
      </c>
    </row>
    <row r="433" spans="2:8" x14ac:dyDescent="0.15">
      <c r="B433" s="177" t="s">
        <v>116</v>
      </c>
      <c r="C433" s="177">
        <v>0.189</v>
      </c>
      <c r="D433" s="177">
        <v>48.472999999999999</v>
      </c>
      <c r="E433" s="177">
        <v>-36.537999999999997</v>
      </c>
      <c r="F433" s="177">
        <v>-398.50900000000001</v>
      </c>
      <c r="G433" s="177" t="s">
        <v>115</v>
      </c>
    </row>
    <row r="434" spans="2:8" x14ac:dyDescent="0.15">
      <c r="B434" s="177" t="s">
        <v>78</v>
      </c>
      <c r="C434" s="177">
        <v>55</v>
      </c>
      <c r="D434" s="177" t="s">
        <v>79</v>
      </c>
      <c r="E434" s="177">
        <v>55</v>
      </c>
      <c r="F434" s="177" t="s">
        <v>80</v>
      </c>
      <c r="G434" s="177">
        <v>56</v>
      </c>
      <c r="H434" s="177" t="s">
        <v>81</v>
      </c>
    </row>
    <row r="435" spans="2:8" x14ac:dyDescent="0.15">
      <c r="B435" s="177" t="s">
        <v>82</v>
      </c>
      <c r="C435" s="177" t="s">
        <v>83</v>
      </c>
      <c r="D435" s="177" t="s">
        <v>84</v>
      </c>
      <c r="E435" s="177" t="s">
        <v>85</v>
      </c>
      <c r="F435" s="177" t="s">
        <v>86</v>
      </c>
      <c r="G435" s="177" t="s">
        <v>87</v>
      </c>
    </row>
    <row r="436" spans="2:8" x14ac:dyDescent="0.15">
      <c r="B436" s="177" t="s">
        <v>94</v>
      </c>
      <c r="C436" s="177" t="s">
        <v>88</v>
      </c>
      <c r="D436" s="177" t="s">
        <v>89</v>
      </c>
      <c r="E436" s="177" t="s">
        <v>90</v>
      </c>
      <c r="F436" s="177" t="s">
        <v>91</v>
      </c>
    </row>
    <row r="437" spans="2:8" x14ac:dyDescent="0.15">
      <c r="B437" s="177" t="s">
        <v>92</v>
      </c>
      <c r="C437" s="177">
        <v>0</v>
      </c>
      <c r="D437" s="177">
        <v>48.472999999999999</v>
      </c>
      <c r="E437" s="177">
        <v>11.345000000000001</v>
      </c>
      <c r="F437" s="177">
        <v>-278.90899999999999</v>
      </c>
      <c r="G437" s="177">
        <v>0</v>
      </c>
    </row>
    <row r="438" spans="2:8" x14ac:dyDescent="0.15">
      <c r="B438" s="177">
        <v>1</v>
      </c>
      <c r="C438" s="177">
        <v>9.4E-2</v>
      </c>
      <c r="D438" s="177">
        <v>49.847999999999999</v>
      </c>
      <c r="E438" s="177">
        <v>17.771999999999998</v>
      </c>
      <c r="F438" s="177">
        <v>-278.90899999999999</v>
      </c>
      <c r="G438" s="177">
        <v>1E-3</v>
      </c>
    </row>
    <row r="439" spans="2:8" x14ac:dyDescent="0.15">
      <c r="B439" s="177" t="s">
        <v>93</v>
      </c>
      <c r="C439" s="177">
        <v>0.189</v>
      </c>
      <c r="D439" s="177">
        <v>51.83</v>
      </c>
      <c r="E439" s="177">
        <v>24.2</v>
      </c>
      <c r="F439" s="177">
        <v>-278.90899999999999</v>
      </c>
      <c r="G439" s="177">
        <v>0</v>
      </c>
    </row>
    <row r="440" spans="2:8" x14ac:dyDescent="0.15">
      <c r="B440" s="177" t="s">
        <v>114</v>
      </c>
      <c r="C440" s="177">
        <v>0.189</v>
      </c>
      <c r="D440" s="177">
        <v>51.83</v>
      </c>
      <c r="E440" s="177">
        <v>24.2</v>
      </c>
      <c r="F440" s="177">
        <v>-278.90899999999999</v>
      </c>
      <c r="G440" s="177" t="s">
        <v>115</v>
      </c>
    </row>
    <row r="441" spans="2:8" x14ac:dyDescent="0.15">
      <c r="B441" s="177" t="s">
        <v>116</v>
      </c>
      <c r="C441" s="177">
        <v>0</v>
      </c>
      <c r="D441" s="177">
        <v>48.472999999999999</v>
      </c>
      <c r="E441" s="177">
        <v>11.345000000000001</v>
      </c>
      <c r="F441" s="177">
        <v>-278.90899999999999</v>
      </c>
      <c r="G441" s="177" t="s">
        <v>115</v>
      </c>
    </row>
    <row r="442" spans="2:8" x14ac:dyDescent="0.15">
      <c r="B442" s="177" t="s">
        <v>78</v>
      </c>
      <c r="C442" s="177">
        <v>56</v>
      </c>
      <c r="D442" s="177" t="s">
        <v>79</v>
      </c>
      <c r="E442" s="177">
        <v>56</v>
      </c>
      <c r="F442" s="177" t="s">
        <v>80</v>
      </c>
      <c r="G442" s="177">
        <v>57</v>
      </c>
      <c r="H442" s="177" t="s">
        <v>81</v>
      </c>
    </row>
    <row r="443" spans="2:8" x14ac:dyDescent="0.15">
      <c r="B443" s="177" t="s">
        <v>82</v>
      </c>
      <c r="C443" s="177" t="s">
        <v>83</v>
      </c>
      <c r="D443" s="177" t="s">
        <v>84</v>
      </c>
      <c r="E443" s="177" t="s">
        <v>85</v>
      </c>
      <c r="F443" s="177" t="s">
        <v>86</v>
      </c>
      <c r="G443" s="177" t="s">
        <v>87</v>
      </c>
    </row>
    <row r="444" spans="2:8" x14ac:dyDescent="0.15">
      <c r="B444" s="177" t="s">
        <v>94</v>
      </c>
      <c r="C444" s="177" t="s">
        <v>88</v>
      </c>
      <c r="D444" s="177" t="s">
        <v>89</v>
      </c>
      <c r="E444" s="177" t="s">
        <v>90</v>
      </c>
      <c r="F444" s="177" t="s">
        <v>91</v>
      </c>
    </row>
    <row r="445" spans="2:8" x14ac:dyDescent="0.15">
      <c r="B445" s="177" t="s">
        <v>92</v>
      </c>
      <c r="C445" s="177">
        <v>0</v>
      </c>
      <c r="D445" s="177">
        <v>51.83</v>
      </c>
      <c r="E445" s="177">
        <v>-0.20100000000000001</v>
      </c>
      <c r="F445" s="177">
        <v>-279.95699999999999</v>
      </c>
      <c r="G445" s="177">
        <v>0</v>
      </c>
    </row>
    <row r="446" spans="2:8" x14ac:dyDescent="0.15">
      <c r="B446" s="177">
        <v>1</v>
      </c>
      <c r="C446" s="177">
        <v>9.4E-2</v>
      </c>
      <c r="D446" s="177">
        <v>52.113999999999997</v>
      </c>
      <c r="E446" s="177">
        <v>6.226</v>
      </c>
      <c r="F446" s="177">
        <v>-279.95699999999999</v>
      </c>
      <c r="G446" s="177">
        <v>1E-3</v>
      </c>
    </row>
    <row r="447" spans="2:8" x14ac:dyDescent="0.15">
      <c r="B447" s="177" t="s">
        <v>93</v>
      </c>
      <c r="C447" s="177">
        <v>0.189</v>
      </c>
      <c r="D447" s="177">
        <v>53.006</v>
      </c>
      <c r="E447" s="177">
        <v>12.654</v>
      </c>
      <c r="F447" s="177">
        <v>-279.95699999999999</v>
      </c>
      <c r="G447" s="177">
        <v>0</v>
      </c>
    </row>
    <row r="448" spans="2:8" x14ac:dyDescent="0.15">
      <c r="B448" s="177" t="s">
        <v>114</v>
      </c>
      <c r="C448" s="177">
        <v>0.189</v>
      </c>
      <c r="D448" s="177">
        <v>53.006</v>
      </c>
      <c r="E448" s="177">
        <v>12.654</v>
      </c>
      <c r="F448" s="177">
        <v>-279.95699999999999</v>
      </c>
      <c r="G448" s="177" t="s">
        <v>115</v>
      </c>
    </row>
    <row r="449" spans="2:8" x14ac:dyDescent="0.15">
      <c r="B449" s="177" t="s">
        <v>116</v>
      </c>
      <c r="C449" s="177">
        <v>3.0000000000000001E-3</v>
      </c>
      <c r="D449" s="177">
        <v>51.83</v>
      </c>
      <c r="E449" s="177">
        <v>0</v>
      </c>
      <c r="F449" s="177">
        <v>-279.95699999999999</v>
      </c>
      <c r="G449" s="177" t="s">
        <v>115</v>
      </c>
    </row>
    <row r="450" spans="2:8" x14ac:dyDescent="0.15">
      <c r="B450" s="177" t="s">
        <v>78</v>
      </c>
      <c r="C450" s="177">
        <v>57</v>
      </c>
      <c r="D450" s="177" t="s">
        <v>79</v>
      </c>
      <c r="E450" s="177">
        <v>57</v>
      </c>
      <c r="F450" s="177" t="s">
        <v>80</v>
      </c>
      <c r="G450" s="177">
        <v>58</v>
      </c>
      <c r="H450" s="177" t="s">
        <v>81</v>
      </c>
    </row>
    <row r="451" spans="2:8" x14ac:dyDescent="0.15">
      <c r="B451" s="177" t="s">
        <v>82</v>
      </c>
      <c r="C451" s="177" t="s">
        <v>83</v>
      </c>
      <c r="D451" s="177" t="s">
        <v>84</v>
      </c>
      <c r="E451" s="177" t="s">
        <v>85</v>
      </c>
      <c r="F451" s="177" t="s">
        <v>86</v>
      </c>
      <c r="G451" s="177" t="s">
        <v>87</v>
      </c>
    </row>
    <row r="452" spans="2:8" x14ac:dyDescent="0.15">
      <c r="B452" s="177" t="s">
        <v>94</v>
      </c>
      <c r="C452" s="177" t="s">
        <v>88</v>
      </c>
      <c r="D452" s="177" t="s">
        <v>89</v>
      </c>
      <c r="E452" s="177" t="s">
        <v>90</v>
      </c>
      <c r="F452" s="177" t="s">
        <v>91</v>
      </c>
    </row>
    <row r="453" spans="2:8" x14ac:dyDescent="0.15">
      <c r="B453" s="177" t="s">
        <v>92</v>
      </c>
      <c r="C453" s="177">
        <v>0</v>
      </c>
      <c r="D453" s="177">
        <v>53.006</v>
      </c>
      <c r="E453" s="177">
        <v>-11.794</v>
      </c>
      <c r="F453" s="177">
        <v>-279.995</v>
      </c>
      <c r="G453" s="177">
        <v>0</v>
      </c>
    </row>
    <row r="454" spans="2:8" x14ac:dyDescent="0.15">
      <c r="B454" s="177">
        <v>1</v>
      </c>
      <c r="C454" s="177">
        <v>9.4E-2</v>
      </c>
      <c r="D454" s="177">
        <v>52.195999999999998</v>
      </c>
      <c r="E454" s="177">
        <v>-5.367</v>
      </c>
      <c r="F454" s="177">
        <v>-279.995</v>
      </c>
      <c r="G454" s="177">
        <v>1E-3</v>
      </c>
    </row>
    <row r="455" spans="2:8" x14ac:dyDescent="0.15">
      <c r="B455" s="177" t="s">
        <v>93</v>
      </c>
      <c r="C455" s="177">
        <v>0.189</v>
      </c>
      <c r="D455" s="177">
        <v>51.991999999999997</v>
      </c>
      <c r="E455" s="177">
        <v>1.06</v>
      </c>
      <c r="F455" s="177">
        <v>-279.995</v>
      </c>
      <c r="G455" s="177">
        <v>0</v>
      </c>
    </row>
    <row r="456" spans="2:8" x14ac:dyDescent="0.15">
      <c r="B456" s="177" t="s">
        <v>114</v>
      </c>
      <c r="C456" s="177">
        <v>0</v>
      </c>
      <c r="D456" s="177">
        <v>53.006</v>
      </c>
      <c r="E456" s="177">
        <v>-11.794</v>
      </c>
      <c r="F456" s="177">
        <v>-279.995</v>
      </c>
      <c r="G456" s="177" t="s">
        <v>115</v>
      </c>
    </row>
    <row r="457" spans="2:8" x14ac:dyDescent="0.15">
      <c r="B457" s="177" t="s">
        <v>116</v>
      </c>
      <c r="C457" s="177">
        <v>0.17299999999999999</v>
      </c>
      <c r="D457" s="177">
        <v>51.984000000000002</v>
      </c>
      <c r="E457" s="177">
        <v>0</v>
      </c>
      <c r="F457" s="177">
        <v>-279.995</v>
      </c>
      <c r="G457" s="177" t="s">
        <v>115</v>
      </c>
    </row>
    <row r="458" spans="2:8" x14ac:dyDescent="0.15">
      <c r="B458" s="177" t="s">
        <v>78</v>
      </c>
      <c r="C458" s="177">
        <v>58</v>
      </c>
      <c r="D458" s="177" t="s">
        <v>79</v>
      </c>
      <c r="E458" s="177">
        <v>58</v>
      </c>
      <c r="F458" s="177" t="s">
        <v>80</v>
      </c>
      <c r="G458" s="177">
        <v>59</v>
      </c>
      <c r="H458" s="177" t="s">
        <v>81</v>
      </c>
    </row>
    <row r="459" spans="2:8" x14ac:dyDescent="0.15">
      <c r="B459" s="177" t="s">
        <v>82</v>
      </c>
      <c r="C459" s="177" t="s">
        <v>83</v>
      </c>
      <c r="D459" s="177" t="s">
        <v>84</v>
      </c>
      <c r="E459" s="177" t="s">
        <v>85</v>
      </c>
      <c r="F459" s="177" t="s">
        <v>86</v>
      </c>
      <c r="G459" s="177" t="s">
        <v>87</v>
      </c>
    </row>
    <row r="460" spans="2:8" x14ac:dyDescent="0.15">
      <c r="B460" s="177" t="s">
        <v>94</v>
      </c>
      <c r="C460" s="177" t="s">
        <v>88</v>
      </c>
      <c r="D460" s="177" t="s">
        <v>89</v>
      </c>
      <c r="E460" s="177" t="s">
        <v>90</v>
      </c>
      <c r="F460" s="177" t="s">
        <v>91</v>
      </c>
    </row>
    <row r="461" spans="2:8" x14ac:dyDescent="0.15">
      <c r="B461" s="177" t="s">
        <v>92</v>
      </c>
      <c r="C461" s="177">
        <v>0</v>
      </c>
      <c r="D461" s="177">
        <v>51.991999999999997</v>
      </c>
      <c r="E461" s="177">
        <v>-23.347000000000001</v>
      </c>
      <c r="F461" s="177">
        <v>-279.02199999999999</v>
      </c>
      <c r="G461" s="177">
        <v>0</v>
      </c>
    </row>
    <row r="462" spans="2:8" x14ac:dyDescent="0.15">
      <c r="B462" s="177">
        <v>1</v>
      </c>
      <c r="C462" s="177">
        <v>9.4E-2</v>
      </c>
      <c r="D462" s="177">
        <v>50.091000000000001</v>
      </c>
      <c r="E462" s="177">
        <v>-16.920000000000002</v>
      </c>
      <c r="F462" s="177">
        <v>-279.02199999999999</v>
      </c>
      <c r="G462" s="177">
        <v>1E-3</v>
      </c>
    </row>
    <row r="463" spans="2:8" x14ac:dyDescent="0.15">
      <c r="B463" s="177" t="s">
        <v>93</v>
      </c>
      <c r="C463" s="177">
        <v>0.189</v>
      </c>
      <c r="D463" s="177">
        <v>48.796999999999997</v>
      </c>
      <c r="E463" s="177">
        <v>-10.492000000000001</v>
      </c>
      <c r="F463" s="177">
        <v>-279.02199999999999</v>
      </c>
      <c r="G463" s="177">
        <v>0</v>
      </c>
    </row>
    <row r="464" spans="2:8" x14ac:dyDescent="0.15">
      <c r="B464" s="177" t="s">
        <v>114</v>
      </c>
      <c r="C464" s="177">
        <v>0</v>
      </c>
      <c r="D464" s="177">
        <v>51.991999999999997</v>
      </c>
      <c r="E464" s="177">
        <v>-23.347000000000001</v>
      </c>
      <c r="F464" s="177">
        <v>-279.02199999999999</v>
      </c>
      <c r="G464" s="177" t="s">
        <v>115</v>
      </c>
    </row>
    <row r="465" spans="2:8" x14ac:dyDescent="0.15">
      <c r="B465" s="177" t="s">
        <v>116</v>
      </c>
      <c r="C465" s="177">
        <v>0.189</v>
      </c>
      <c r="D465" s="177">
        <v>48.796999999999997</v>
      </c>
      <c r="E465" s="177">
        <v>-10.492000000000001</v>
      </c>
      <c r="F465" s="177">
        <v>-279.02199999999999</v>
      </c>
      <c r="G465" s="177" t="s">
        <v>115</v>
      </c>
    </row>
    <row r="466" spans="2:8" x14ac:dyDescent="0.15">
      <c r="B466" s="177" t="s">
        <v>78</v>
      </c>
      <c r="C466" s="177">
        <v>59</v>
      </c>
      <c r="D466" s="177" t="s">
        <v>79</v>
      </c>
      <c r="E466" s="177">
        <v>59</v>
      </c>
      <c r="F466" s="177" t="s">
        <v>80</v>
      </c>
      <c r="G466" s="177">
        <v>60</v>
      </c>
      <c r="H466" s="177" t="s">
        <v>81</v>
      </c>
    </row>
    <row r="467" spans="2:8" x14ac:dyDescent="0.15">
      <c r="B467" s="177" t="s">
        <v>82</v>
      </c>
      <c r="C467" s="177" t="s">
        <v>83</v>
      </c>
      <c r="D467" s="177" t="s">
        <v>84</v>
      </c>
      <c r="E467" s="177" t="s">
        <v>85</v>
      </c>
      <c r="F467" s="177" t="s">
        <v>86</v>
      </c>
      <c r="G467" s="177" t="s">
        <v>87</v>
      </c>
    </row>
    <row r="468" spans="2:8" x14ac:dyDescent="0.15">
      <c r="B468" s="177" t="s">
        <v>94</v>
      </c>
      <c r="C468" s="177" t="s">
        <v>88</v>
      </c>
      <c r="D468" s="177" t="s">
        <v>89</v>
      </c>
      <c r="E468" s="177" t="s">
        <v>90</v>
      </c>
      <c r="F468" s="177" t="s">
        <v>91</v>
      </c>
    </row>
    <row r="469" spans="2:8" x14ac:dyDescent="0.15">
      <c r="B469" s="177" t="s">
        <v>92</v>
      </c>
      <c r="C469" s="177">
        <v>0</v>
      </c>
      <c r="D469" s="177">
        <v>48.796999999999997</v>
      </c>
      <c r="E469" s="177">
        <v>-34.771000000000001</v>
      </c>
      <c r="F469" s="177">
        <v>-277.04500000000002</v>
      </c>
      <c r="G469" s="177">
        <v>0</v>
      </c>
    </row>
    <row r="470" spans="2:8" x14ac:dyDescent="0.15">
      <c r="B470" s="177">
        <v>1</v>
      </c>
      <c r="C470" s="177">
        <v>9.4E-2</v>
      </c>
      <c r="D470" s="177">
        <v>45.817</v>
      </c>
      <c r="E470" s="177">
        <v>-28.343</v>
      </c>
      <c r="F470" s="177">
        <v>-277.04500000000002</v>
      </c>
      <c r="G470" s="177">
        <v>1E-3</v>
      </c>
    </row>
    <row r="471" spans="2:8" x14ac:dyDescent="0.15">
      <c r="B471" s="177" t="s">
        <v>93</v>
      </c>
      <c r="C471" s="177">
        <v>0.189</v>
      </c>
      <c r="D471" s="177">
        <v>43.442999999999998</v>
      </c>
      <c r="E471" s="177">
        <v>-21.916</v>
      </c>
      <c r="F471" s="177">
        <v>-277.04500000000002</v>
      </c>
      <c r="G471" s="177">
        <v>0</v>
      </c>
    </row>
    <row r="472" spans="2:8" x14ac:dyDescent="0.15">
      <c r="B472" s="177" t="s">
        <v>114</v>
      </c>
      <c r="C472" s="177">
        <v>0</v>
      </c>
      <c r="D472" s="177">
        <v>48.796999999999997</v>
      </c>
      <c r="E472" s="177">
        <v>-34.771000000000001</v>
      </c>
      <c r="F472" s="177">
        <v>-277.04500000000002</v>
      </c>
      <c r="G472" s="177" t="s">
        <v>115</v>
      </c>
    </row>
    <row r="473" spans="2:8" x14ac:dyDescent="0.15">
      <c r="B473" s="177" t="s">
        <v>116</v>
      </c>
      <c r="C473" s="177">
        <v>0.189</v>
      </c>
      <c r="D473" s="177">
        <v>43.442999999999998</v>
      </c>
      <c r="E473" s="177">
        <v>-21.916</v>
      </c>
      <c r="F473" s="177">
        <v>-277.04500000000002</v>
      </c>
      <c r="G473" s="177" t="s">
        <v>115</v>
      </c>
    </row>
    <row r="474" spans="2:8" x14ac:dyDescent="0.15">
      <c r="B474" s="177" t="s">
        <v>78</v>
      </c>
      <c r="C474" s="177">
        <v>60</v>
      </c>
      <c r="D474" s="177" t="s">
        <v>79</v>
      </c>
      <c r="E474" s="177">
        <v>60</v>
      </c>
      <c r="F474" s="177" t="s">
        <v>80</v>
      </c>
      <c r="G474" s="177">
        <v>61</v>
      </c>
      <c r="H474" s="177" t="s">
        <v>81</v>
      </c>
    </row>
    <row r="475" spans="2:8" x14ac:dyDescent="0.15">
      <c r="B475" s="177" t="s">
        <v>82</v>
      </c>
      <c r="C475" s="177" t="s">
        <v>83</v>
      </c>
      <c r="D475" s="177" t="s">
        <v>84</v>
      </c>
      <c r="E475" s="177" t="s">
        <v>85</v>
      </c>
      <c r="F475" s="177" t="s">
        <v>86</v>
      </c>
      <c r="G475" s="177" t="s">
        <v>87</v>
      </c>
    </row>
    <row r="476" spans="2:8" x14ac:dyDescent="0.15">
      <c r="B476" s="177" t="s">
        <v>94</v>
      </c>
      <c r="C476" s="177" t="s">
        <v>88</v>
      </c>
      <c r="D476" s="177" t="s">
        <v>89</v>
      </c>
      <c r="E476" s="177" t="s">
        <v>90</v>
      </c>
      <c r="F476" s="177" t="s">
        <v>91</v>
      </c>
    </row>
    <row r="477" spans="2:8" x14ac:dyDescent="0.15">
      <c r="B477" s="177" t="s">
        <v>92</v>
      </c>
      <c r="C477" s="177">
        <v>0</v>
      </c>
      <c r="D477" s="177">
        <v>43.442999999999998</v>
      </c>
      <c r="E477" s="177">
        <v>-45.978999999999999</v>
      </c>
      <c r="F477" s="177">
        <v>-274.08100000000002</v>
      </c>
      <c r="G477" s="177">
        <v>0</v>
      </c>
    </row>
    <row r="478" spans="2:8" x14ac:dyDescent="0.15">
      <c r="B478" s="177">
        <v>1</v>
      </c>
      <c r="C478" s="177">
        <v>9.4E-2</v>
      </c>
      <c r="D478" s="177">
        <v>39.405000000000001</v>
      </c>
      <c r="E478" s="177">
        <v>-39.551000000000002</v>
      </c>
      <c r="F478" s="177">
        <v>-274.08100000000002</v>
      </c>
      <c r="G478" s="177">
        <v>1E-3</v>
      </c>
    </row>
    <row r="479" spans="2:8" x14ac:dyDescent="0.15">
      <c r="B479" s="177" t="s">
        <v>93</v>
      </c>
      <c r="C479" s="177">
        <v>0.189</v>
      </c>
      <c r="D479" s="177">
        <v>35.972999999999999</v>
      </c>
      <c r="E479" s="177">
        <v>-33.124000000000002</v>
      </c>
      <c r="F479" s="177">
        <v>-274.08100000000002</v>
      </c>
      <c r="G479" s="177">
        <v>0</v>
      </c>
    </row>
    <row r="480" spans="2:8" x14ac:dyDescent="0.15">
      <c r="B480" s="177" t="s">
        <v>114</v>
      </c>
      <c r="C480" s="177">
        <v>0</v>
      </c>
      <c r="D480" s="177">
        <v>43.442999999999998</v>
      </c>
      <c r="E480" s="177">
        <v>-45.978999999999999</v>
      </c>
      <c r="F480" s="177">
        <v>-274.08100000000002</v>
      </c>
      <c r="G480" s="177" t="s">
        <v>115</v>
      </c>
    </row>
    <row r="481" spans="2:8" x14ac:dyDescent="0.15">
      <c r="B481" s="177" t="s">
        <v>116</v>
      </c>
      <c r="C481" s="177">
        <v>0.189</v>
      </c>
      <c r="D481" s="177">
        <v>35.972999999999999</v>
      </c>
      <c r="E481" s="177">
        <v>-33.124000000000002</v>
      </c>
      <c r="F481" s="177">
        <v>-274.08100000000002</v>
      </c>
      <c r="G481" s="177" t="s">
        <v>115</v>
      </c>
    </row>
    <row r="482" spans="2:8" x14ac:dyDescent="0.15">
      <c r="B482" s="177" t="s">
        <v>78</v>
      </c>
      <c r="C482" s="177">
        <v>61</v>
      </c>
      <c r="D482" s="177" t="s">
        <v>79</v>
      </c>
      <c r="E482" s="177">
        <v>61</v>
      </c>
      <c r="F482" s="177" t="s">
        <v>80</v>
      </c>
      <c r="G482" s="177">
        <v>62</v>
      </c>
      <c r="H482" s="177" t="s">
        <v>81</v>
      </c>
    </row>
    <row r="483" spans="2:8" x14ac:dyDescent="0.15">
      <c r="B483" s="177" t="s">
        <v>82</v>
      </c>
      <c r="C483" s="177" t="s">
        <v>83</v>
      </c>
      <c r="D483" s="177" t="s">
        <v>84</v>
      </c>
      <c r="E483" s="177" t="s">
        <v>85</v>
      </c>
      <c r="F483" s="177" t="s">
        <v>86</v>
      </c>
      <c r="G483" s="177" t="s">
        <v>87</v>
      </c>
    </row>
    <row r="484" spans="2:8" x14ac:dyDescent="0.15">
      <c r="B484" s="177" t="s">
        <v>94</v>
      </c>
      <c r="C484" s="177" t="s">
        <v>88</v>
      </c>
      <c r="D484" s="177" t="s">
        <v>89</v>
      </c>
      <c r="E484" s="177" t="s">
        <v>90</v>
      </c>
      <c r="F484" s="177" t="s">
        <v>91</v>
      </c>
    </row>
    <row r="485" spans="2:8" x14ac:dyDescent="0.15">
      <c r="B485" s="177" t="s">
        <v>92</v>
      </c>
      <c r="C485" s="177">
        <v>0</v>
      </c>
      <c r="D485" s="177">
        <v>35.972999999999999</v>
      </c>
      <c r="E485" s="177">
        <v>-56.886000000000003</v>
      </c>
      <c r="F485" s="177">
        <v>-270.15100000000001</v>
      </c>
      <c r="G485" s="177">
        <v>0</v>
      </c>
    </row>
    <row r="486" spans="2:8" x14ac:dyDescent="0.15">
      <c r="B486" s="177">
        <v>1</v>
      </c>
      <c r="C486" s="177">
        <v>9.4E-2</v>
      </c>
      <c r="D486" s="177">
        <v>30.905000000000001</v>
      </c>
      <c r="E486" s="177">
        <v>-50.459000000000003</v>
      </c>
      <c r="F486" s="177">
        <v>-270.15100000000001</v>
      </c>
      <c r="G486" s="177">
        <v>1E-3</v>
      </c>
    </row>
    <row r="487" spans="2:8" x14ac:dyDescent="0.15">
      <c r="B487" s="177" t="s">
        <v>93</v>
      </c>
      <c r="C487" s="177">
        <v>0.189</v>
      </c>
      <c r="D487" s="177">
        <v>26.443000000000001</v>
      </c>
      <c r="E487" s="177">
        <v>-44.030999999999999</v>
      </c>
      <c r="F487" s="177">
        <v>-270.15100000000001</v>
      </c>
      <c r="G487" s="177">
        <v>0</v>
      </c>
    </row>
    <row r="488" spans="2:8" x14ac:dyDescent="0.15">
      <c r="B488" s="177" t="s">
        <v>114</v>
      </c>
      <c r="C488" s="177">
        <v>0</v>
      </c>
      <c r="D488" s="177">
        <v>35.972999999999999</v>
      </c>
      <c r="E488" s="177">
        <v>-56.886000000000003</v>
      </c>
      <c r="F488" s="177">
        <v>-270.15100000000001</v>
      </c>
      <c r="G488" s="177" t="s">
        <v>115</v>
      </c>
    </row>
    <row r="489" spans="2:8" x14ac:dyDescent="0.15">
      <c r="B489" s="177" t="s">
        <v>116</v>
      </c>
      <c r="C489" s="177">
        <v>0.189</v>
      </c>
      <c r="D489" s="177">
        <v>26.443000000000001</v>
      </c>
      <c r="E489" s="177">
        <v>-44.030999999999999</v>
      </c>
      <c r="F489" s="177">
        <v>-270.15100000000001</v>
      </c>
      <c r="G489" s="177" t="s">
        <v>115</v>
      </c>
    </row>
    <row r="490" spans="2:8" x14ac:dyDescent="0.15">
      <c r="B490" s="177" t="s">
        <v>78</v>
      </c>
      <c r="C490" s="177">
        <v>62</v>
      </c>
      <c r="D490" s="177" t="s">
        <v>79</v>
      </c>
      <c r="E490" s="177">
        <v>62</v>
      </c>
      <c r="F490" s="177" t="s">
        <v>80</v>
      </c>
      <c r="G490" s="177">
        <v>63</v>
      </c>
      <c r="H490" s="177" t="s">
        <v>81</v>
      </c>
    </row>
    <row r="491" spans="2:8" x14ac:dyDescent="0.15">
      <c r="B491" s="177" t="s">
        <v>82</v>
      </c>
      <c r="C491" s="177" t="s">
        <v>83</v>
      </c>
      <c r="D491" s="177" t="s">
        <v>84</v>
      </c>
      <c r="E491" s="177" t="s">
        <v>85</v>
      </c>
      <c r="F491" s="177" t="s">
        <v>86</v>
      </c>
      <c r="G491" s="177" t="s">
        <v>87</v>
      </c>
    </row>
    <row r="492" spans="2:8" x14ac:dyDescent="0.15">
      <c r="B492" s="177" t="s">
        <v>94</v>
      </c>
      <c r="C492" s="177" t="s">
        <v>88</v>
      </c>
      <c r="D492" s="177" t="s">
        <v>89</v>
      </c>
      <c r="E492" s="177" t="s">
        <v>90</v>
      </c>
      <c r="F492" s="177" t="s">
        <v>91</v>
      </c>
    </row>
    <row r="493" spans="2:8" x14ac:dyDescent="0.15">
      <c r="B493" s="177" t="s">
        <v>92</v>
      </c>
      <c r="C493" s="177">
        <v>0</v>
      </c>
      <c r="D493" s="177">
        <v>26.443000000000001</v>
      </c>
      <c r="E493" s="177">
        <v>-67.438999999999993</v>
      </c>
      <c r="F493" s="177">
        <v>-265.27800000000002</v>
      </c>
      <c r="G493" s="177">
        <v>0</v>
      </c>
    </row>
    <row r="494" spans="2:8" x14ac:dyDescent="0.15">
      <c r="B494" s="177">
        <v>1</v>
      </c>
      <c r="C494" s="177">
        <v>9.4E-2</v>
      </c>
      <c r="D494" s="177">
        <v>20.379000000000001</v>
      </c>
      <c r="E494" s="177">
        <v>-61.012999999999998</v>
      </c>
      <c r="F494" s="177">
        <v>-265.27800000000002</v>
      </c>
      <c r="G494" s="177">
        <v>0</v>
      </c>
    </row>
    <row r="495" spans="2:8" x14ac:dyDescent="0.15">
      <c r="B495" s="177" t="s">
        <v>93</v>
      </c>
      <c r="C495" s="177">
        <v>0.189</v>
      </c>
      <c r="D495" s="177">
        <v>14.920999999999999</v>
      </c>
      <c r="E495" s="177">
        <v>-54.585999999999999</v>
      </c>
      <c r="F495" s="177">
        <v>-265.27800000000002</v>
      </c>
      <c r="G495" s="177">
        <v>0</v>
      </c>
    </row>
    <row r="496" spans="2:8" x14ac:dyDescent="0.15">
      <c r="B496" s="177" t="s">
        <v>114</v>
      </c>
      <c r="C496" s="177">
        <v>0</v>
      </c>
      <c r="D496" s="177">
        <v>26.443000000000001</v>
      </c>
      <c r="E496" s="177">
        <v>-67.438999999999993</v>
      </c>
      <c r="F496" s="177">
        <v>-265.27800000000002</v>
      </c>
      <c r="G496" s="177" t="s">
        <v>115</v>
      </c>
    </row>
    <row r="497" spans="2:8" x14ac:dyDescent="0.15">
      <c r="B497" s="177" t="s">
        <v>116</v>
      </c>
      <c r="C497" s="177">
        <v>0.189</v>
      </c>
      <c r="D497" s="177">
        <v>14.920999999999999</v>
      </c>
      <c r="E497" s="177">
        <v>-54.585999999999999</v>
      </c>
      <c r="F497" s="177">
        <v>-265.27800000000002</v>
      </c>
      <c r="G497" s="177" t="s">
        <v>115</v>
      </c>
    </row>
    <row r="498" spans="2:8" x14ac:dyDescent="0.15">
      <c r="B498" s="177" t="s">
        <v>78</v>
      </c>
      <c r="C498" s="177">
        <v>63</v>
      </c>
      <c r="D498" s="177" t="s">
        <v>79</v>
      </c>
      <c r="E498" s="177">
        <v>63</v>
      </c>
      <c r="F498" s="177" t="s">
        <v>80</v>
      </c>
      <c r="G498" s="177">
        <v>64</v>
      </c>
      <c r="H498" s="177" t="s">
        <v>81</v>
      </c>
    </row>
    <row r="499" spans="2:8" x14ac:dyDescent="0.15">
      <c r="B499" s="177" t="s">
        <v>82</v>
      </c>
      <c r="C499" s="177" t="s">
        <v>83</v>
      </c>
      <c r="D499" s="177" t="s">
        <v>84</v>
      </c>
      <c r="E499" s="177" t="s">
        <v>85</v>
      </c>
      <c r="F499" s="177" t="s">
        <v>86</v>
      </c>
      <c r="G499" s="177" t="s">
        <v>87</v>
      </c>
    </row>
    <row r="500" spans="2:8" x14ac:dyDescent="0.15">
      <c r="B500" s="177" t="s">
        <v>94</v>
      </c>
      <c r="C500" s="177" t="s">
        <v>88</v>
      </c>
      <c r="D500" s="177" t="s">
        <v>89</v>
      </c>
      <c r="E500" s="177" t="s">
        <v>90</v>
      </c>
      <c r="F500" s="177" t="s">
        <v>91</v>
      </c>
    </row>
    <row r="501" spans="2:8" x14ac:dyDescent="0.15">
      <c r="B501" s="177" t="s">
        <v>92</v>
      </c>
      <c r="C501" s="177">
        <v>0</v>
      </c>
      <c r="D501" s="177">
        <v>14.920999999999999</v>
      </c>
      <c r="E501" s="177">
        <v>-77.436999999999998</v>
      </c>
      <c r="F501" s="177">
        <v>-259.52999999999997</v>
      </c>
      <c r="G501" s="177">
        <v>0</v>
      </c>
    </row>
    <row r="502" spans="2:8" x14ac:dyDescent="0.15">
      <c r="B502" s="177">
        <v>1</v>
      </c>
      <c r="C502" s="177">
        <v>9.4E-2</v>
      </c>
      <c r="D502" s="177">
        <v>8.6850000000000005</v>
      </c>
      <c r="E502" s="177">
        <v>-54.622999999999998</v>
      </c>
      <c r="F502" s="177">
        <v>-259.52999999999997</v>
      </c>
      <c r="G502" s="177">
        <v>0</v>
      </c>
    </row>
    <row r="503" spans="2:8" x14ac:dyDescent="0.15">
      <c r="B503" s="177" t="s">
        <v>93</v>
      </c>
      <c r="C503" s="177">
        <v>0.189</v>
      </c>
      <c r="D503" s="177">
        <v>4.6029999999999998</v>
      </c>
      <c r="E503" s="177">
        <v>-31.809000000000001</v>
      </c>
      <c r="F503" s="177">
        <v>-259.52999999999997</v>
      </c>
      <c r="G503" s="177">
        <v>0</v>
      </c>
    </row>
    <row r="504" spans="2:8" x14ac:dyDescent="0.15">
      <c r="B504" s="177" t="s">
        <v>114</v>
      </c>
      <c r="C504" s="177">
        <v>0</v>
      </c>
      <c r="D504" s="177">
        <v>14.920999999999999</v>
      </c>
      <c r="E504" s="177">
        <v>-77.436999999999998</v>
      </c>
      <c r="F504" s="177">
        <v>-259.52999999999997</v>
      </c>
      <c r="G504" s="177" t="s">
        <v>115</v>
      </c>
    </row>
    <row r="505" spans="2:8" x14ac:dyDescent="0.15">
      <c r="B505" s="177" t="s">
        <v>116</v>
      </c>
      <c r="C505" s="177">
        <v>0.189</v>
      </c>
      <c r="D505" s="177">
        <v>4.6029999999999998</v>
      </c>
      <c r="E505" s="177">
        <v>-31.809000000000001</v>
      </c>
      <c r="F505" s="177">
        <v>-259.52999999999997</v>
      </c>
      <c r="G505" s="177" t="s">
        <v>115</v>
      </c>
    </row>
    <row r="506" spans="2:8" x14ac:dyDescent="0.15">
      <c r="B506" s="177" t="s">
        <v>78</v>
      </c>
      <c r="C506" s="177">
        <v>64</v>
      </c>
      <c r="D506" s="177" t="s">
        <v>79</v>
      </c>
      <c r="E506" s="177">
        <v>64</v>
      </c>
      <c r="F506" s="177" t="s">
        <v>80</v>
      </c>
      <c r="G506" s="177">
        <v>65</v>
      </c>
      <c r="H506" s="177" t="s">
        <v>81</v>
      </c>
    </row>
    <row r="507" spans="2:8" x14ac:dyDescent="0.15">
      <c r="B507" s="177" t="s">
        <v>82</v>
      </c>
      <c r="C507" s="177" t="s">
        <v>83</v>
      </c>
      <c r="D507" s="177" t="s">
        <v>84</v>
      </c>
      <c r="E507" s="177" t="s">
        <v>85</v>
      </c>
      <c r="F507" s="177" t="s">
        <v>86</v>
      </c>
      <c r="G507" s="177" t="s">
        <v>87</v>
      </c>
    </row>
    <row r="508" spans="2:8" x14ac:dyDescent="0.15">
      <c r="B508" s="177" t="s">
        <v>94</v>
      </c>
      <c r="C508" s="177" t="s">
        <v>88</v>
      </c>
      <c r="D508" s="177" t="s">
        <v>89</v>
      </c>
      <c r="E508" s="177" t="s">
        <v>90</v>
      </c>
      <c r="F508" s="177" t="s">
        <v>91</v>
      </c>
    </row>
    <row r="509" spans="2:8" x14ac:dyDescent="0.15">
      <c r="B509" s="177" t="s">
        <v>92</v>
      </c>
      <c r="C509" s="177">
        <v>0</v>
      </c>
      <c r="D509" s="177">
        <v>4.6029999999999998</v>
      </c>
      <c r="E509" s="177">
        <v>-54.34</v>
      </c>
      <c r="F509" s="177">
        <v>-255.76300000000001</v>
      </c>
      <c r="G509" s="177">
        <v>0</v>
      </c>
    </row>
    <row r="510" spans="2:8" x14ac:dyDescent="0.15">
      <c r="B510" s="177">
        <v>1</v>
      </c>
      <c r="C510" s="177">
        <v>9.4E-2</v>
      </c>
      <c r="D510" s="177">
        <v>0.54800000000000004</v>
      </c>
      <c r="E510" s="177">
        <v>-31.529</v>
      </c>
      <c r="F510" s="177">
        <v>-255.76300000000001</v>
      </c>
      <c r="G510" s="177">
        <v>0</v>
      </c>
    </row>
    <row r="511" spans="2:8" x14ac:dyDescent="0.15">
      <c r="B511" s="177" t="s">
        <v>93</v>
      </c>
      <c r="C511" s="177">
        <v>0.189</v>
      </c>
      <c r="D511" s="177">
        <v>-1.3520000000000001</v>
      </c>
      <c r="E511" s="177">
        <v>-8.7189999999999994</v>
      </c>
      <c r="F511" s="177">
        <v>-255.76300000000001</v>
      </c>
      <c r="G511" s="177">
        <v>0</v>
      </c>
    </row>
    <row r="512" spans="2:8" x14ac:dyDescent="0.15">
      <c r="B512" s="177" t="s">
        <v>114</v>
      </c>
      <c r="C512" s="177">
        <v>0</v>
      </c>
      <c r="D512" s="177">
        <v>4.6029999999999998</v>
      </c>
      <c r="E512" s="177">
        <v>-54.34</v>
      </c>
      <c r="F512" s="177">
        <v>-255.76300000000001</v>
      </c>
      <c r="G512" s="177" t="s">
        <v>115</v>
      </c>
    </row>
    <row r="513" spans="2:8" x14ac:dyDescent="0.15">
      <c r="B513" s="177" t="s">
        <v>116</v>
      </c>
      <c r="C513" s="177">
        <v>0.189</v>
      </c>
      <c r="D513" s="177">
        <v>-1.3520000000000001</v>
      </c>
      <c r="E513" s="177">
        <v>-8.7189999999999994</v>
      </c>
      <c r="F513" s="177">
        <v>-255.76300000000001</v>
      </c>
      <c r="G513" s="177" t="s">
        <v>115</v>
      </c>
    </row>
    <row r="514" spans="2:8" x14ac:dyDescent="0.15">
      <c r="B514" s="177" t="s">
        <v>78</v>
      </c>
      <c r="C514" s="177">
        <v>65</v>
      </c>
      <c r="D514" s="177" t="s">
        <v>79</v>
      </c>
      <c r="E514" s="177">
        <v>65</v>
      </c>
      <c r="F514" s="177" t="s">
        <v>80</v>
      </c>
      <c r="G514" s="177">
        <v>66</v>
      </c>
      <c r="H514" s="177" t="s">
        <v>81</v>
      </c>
    </row>
    <row r="515" spans="2:8" x14ac:dyDescent="0.15">
      <c r="B515" s="177" t="s">
        <v>82</v>
      </c>
      <c r="C515" s="177" t="s">
        <v>83</v>
      </c>
      <c r="D515" s="177" t="s">
        <v>84</v>
      </c>
      <c r="E515" s="177" t="s">
        <v>85</v>
      </c>
      <c r="F515" s="177" t="s">
        <v>86</v>
      </c>
      <c r="G515" s="177" t="s">
        <v>87</v>
      </c>
    </row>
    <row r="516" spans="2:8" x14ac:dyDescent="0.15">
      <c r="B516" s="177" t="s">
        <v>94</v>
      </c>
      <c r="C516" s="177" t="s">
        <v>88</v>
      </c>
      <c r="D516" s="177" t="s">
        <v>89</v>
      </c>
      <c r="E516" s="177" t="s">
        <v>90</v>
      </c>
      <c r="F516" s="177" t="s">
        <v>91</v>
      </c>
    </row>
    <row r="517" spans="2:8" x14ac:dyDescent="0.15">
      <c r="B517" s="177" t="s">
        <v>92</v>
      </c>
      <c r="C517" s="177">
        <v>0</v>
      </c>
      <c r="D517" s="177">
        <v>-1.3520000000000001</v>
      </c>
      <c r="E517" s="177">
        <v>-30.977</v>
      </c>
      <c r="F517" s="177">
        <v>-254.03</v>
      </c>
      <c r="G517" s="177">
        <v>0</v>
      </c>
    </row>
    <row r="518" spans="2:8" x14ac:dyDescent="0.15">
      <c r="B518" s="177">
        <v>1</v>
      </c>
      <c r="C518" s="177">
        <v>9.4E-2</v>
      </c>
      <c r="D518" s="177">
        <v>-3.2</v>
      </c>
      <c r="E518" s="177">
        <v>-8.1660000000000004</v>
      </c>
      <c r="F518" s="177">
        <v>-254.03</v>
      </c>
      <c r="G518" s="177">
        <v>0</v>
      </c>
    </row>
    <row r="519" spans="2:8" x14ac:dyDescent="0.15">
      <c r="B519" s="177" t="s">
        <v>93</v>
      </c>
      <c r="C519" s="177">
        <v>0.189</v>
      </c>
      <c r="D519" s="177">
        <v>-2.8940000000000001</v>
      </c>
      <c r="E519" s="177">
        <v>14.644</v>
      </c>
      <c r="F519" s="177">
        <v>-254.03</v>
      </c>
      <c r="G519" s="177">
        <v>0</v>
      </c>
    </row>
    <row r="520" spans="2:8" x14ac:dyDescent="0.15">
      <c r="B520" s="177" t="s">
        <v>114</v>
      </c>
      <c r="C520" s="177">
        <v>0</v>
      </c>
      <c r="D520" s="177">
        <v>-1.3520000000000001</v>
      </c>
      <c r="E520" s="177">
        <v>-30.977</v>
      </c>
      <c r="F520" s="177">
        <v>-254.03</v>
      </c>
      <c r="G520" s="177" t="s">
        <v>115</v>
      </c>
    </row>
    <row r="521" spans="2:8" x14ac:dyDescent="0.15">
      <c r="B521" s="177" t="s">
        <v>116</v>
      </c>
      <c r="C521" s="177">
        <v>0.128</v>
      </c>
      <c r="D521" s="177">
        <v>-3.3380000000000001</v>
      </c>
      <c r="E521" s="177">
        <v>0</v>
      </c>
      <c r="F521" s="177">
        <v>-254.03</v>
      </c>
      <c r="G521" s="177" t="s">
        <v>115</v>
      </c>
    </row>
    <row r="522" spans="2:8" x14ac:dyDescent="0.15">
      <c r="B522" s="177" t="s">
        <v>78</v>
      </c>
      <c r="C522" s="177">
        <v>66</v>
      </c>
      <c r="D522" s="177" t="s">
        <v>79</v>
      </c>
      <c r="E522" s="177">
        <v>66</v>
      </c>
      <c r="F522" s="177" t="s">
        <v>80</v>
      </c>
      <c r="G522" s="177">
        <v>67</v>
      </c>
      <c r="H522" s="177" t="s">
        <v>81</v>
      </c>
    </row>
    <row r="523" spans="2:8" x14ac:dyDescent="0.15">
      <c r="B523" s="177" t="s">
        <v>82</v>
      </c>
      <c r="C523" s="177" t="s">
        <v>83</v>
      </c>
      <c r="D523" s="177" t="s">
        <v>84</v>
      </c>
      <c r="E523" s="177" t="s">
        <v>85</v>
      </c>
      <c r="F523" s="177" t="s">
        <v>86</v>
      </c>
      <c r="G523" s="177" t="s">
        <v>87</v>
      </c>
    </row>
    <row r="524" spans="2:8" x14ac:dyDescent="0.15">
      <c r="B524" s="177" t="s">
        <v>94</v>
      </c>
      <c r="C524" s="177" t="s">
        <v>88</v>
      </c>
      <c r="D524" s="177" t="s">
        <v>89</v>
      </c>
      <c r="E524" s="177" t="s">
        <v>90</v>
      </c>
      <c r="F524" s="177" t="s">
        <v>91</v>
      </c>
    </row>
    <row r="525" spans="2:8" x14ac:dyDescent="0.15">
      <c r="B525" s="177" t="s">
        <v>92</v>
      </c>
      <c r="C525" s="177">
        <v>0</v>
      </c>
      <c r="D525" s="177">
        <v>-2.8940000000000001</v>
      </c>
      <c r="E525" s="177">
        <v>-7.5510000000000002</v>
      </c>
      <c r="F525" s="177">
        <v>-254.339</v>
      </c>
      <c r="G525" s="177">
        <v>0</v>
      </c>
    </row>
    <row r="526" spans="2:8" x14ac:dyDescent="0.15">
      <c r="B526" s="177">
        <v>1</v>
      </c>
      <c r="C526" s="177">
        <v>9.4E-2</v>
      </c>
      <c r="D526" s="177">
        <v>-2.5299999999999998</v>
      </c>
      <c r="E526" s="177">
        <v>15.259</v>
      </c>
      <c r="F526" s="177">
        <v>-254.339</v>
      </c>
      <c r="G526" s="177">
        <v>0</v>
      </c>
    </row>
    <row r="527" spans="2:8" x14ac:dyDescent="0.15">
      <c r="B527" s="177" t="s">
        <v>93</v>
      </c>
      <c r="C527" s="177">
        <v>0.189</v>
      </c>
      <c r="D527" s="177">
        <v>-1.2E-2</v>
      </c>
      <c r="E527" s="177">
        <v>38.07</v>
      </c>
      <c r="F527" s="177">
        <v>-254.339</v>
      </c>
      <c r="G527" s="177">
        <v>0</v>
      </c>
    </row>
    <row r="528" spans="2:8" x14ac:dyDescent="0.15">
      <c r="B528" s="177" t="s">
        <v>114</v>
      </c>
      <c r="C528" s="177">
        <v>0.189</v>
      </c>
      <c r="D528" s="177">
        <v>-1.2E-2</v>
      </c>
      <c r="E528" s="177">
        <v>38.07</v>
      </c>
      <c r="F528" s="177">
        <v>-254.339</v>
      </c>
      <c r="G528" s="177" t="s">
        <v>115</v>
      </c>
    </row>
    <row r="529" spans="2:8" x14ac:dyDescent="0.15">
      <c r="B529" s="177" t="s">
        <v>116</v>
      </c>
      <c r="C529" s="177">
        <v>3.1E-2</v>
      </c>
      <c r="D529" s="177">
        <v>-3.012</v>
      </c>
      <c r="E529" s="177">
        <v>0</v>
      </c>
      <c r="F529" s="177">
        <v>-254.339</v>
      </c>
      <c r="G529" s="177" t="s">
        <v>115</v>
      </c>
    </row>
    <row r="530" spans="2:8" x14ac:dyDescent="0.15">
      <c r="B530" s="177" t="s">
        <v>78</v>
      </c>
      <c r="C530" s="177">
        <v>67</v>
      </c>
      <c r="D530" s="177" t="s">
        <v>79</v>
      </c>
      <c r="E530" s="177">
        <v>67</v>
      </c>
      <c r="F530" s="177" t="s">
        <v>80</v>
      </c>
      <c r="G530" s="177">
        <v>68</v>
      </c>
      <c r="H530" s="177" t="s">
        <v>81</v>
      </c>
    </row>
    <row r="531" spans="2:8" x14ac:dyDescent="0.15">
      <c r="B531" s="177" t="s">
        <v>82</v>
      </c>
      <c r="C531" s="177" t="s">
        <v>83</v>
      </c>
      <c r="D531" s="177" t="s">
        <v>84</v>
      </c>
      <c r="E531" s="177" t="s">
        <v>85</v>
      </c>
      <c r="F531" s="177" t="s">
        <v>86</v>
      </c>
      <c r="G531" s="177" t="s">
        <v>87</v>
      </c>
    </row>
    <row r="532" spans="2:8" x14ac:dyDescent="0.15">
      <c r="B532" s="177" t="s">
        <v>94</v>
      </c>
      <c r="C532" s="177" t="s">
        <v>88</v>
      </c>
      <c r="D532" s="177" t="s">
        <v>89</v>
      </c>
      <c r="E532" s="177" t="s">
        <v>90</v>
      </c>
      <c r="F532" s="177" t="s">
        <v>91</v>
      </c>
    </row>
    <row r="533" spans="2:8" x14ac:dyDescent="0.15">
      <c r="B533" s="177" t="s">
        <v>92</v>
      </c>
      <c r="C533" s="177">
        <v>0</v>
      </c>
      <c r="D533" s="177">
        <v>-1.2E-2</v>
      </c>
      <c r="E533" s="177">
        <v>15.757999999999999</v>
      </c>
      <c r="F533" s="177">
        <v>-256.68900000000002</v>
      </c>
      <c r="G533" s="177">
        <v>0</v>
      </c>
    </row>
    <row r="534" spans="2:8" x14ac:dyDescent="0.15">
      <c r="B534" s="177">
        <v>1</v>
      </c>
      <c r="C534" s="177">
        <v>9.4E-2</v>
      </c>
      <c r="D534" s="177">
        <v>1.696</v>
      </c>
      <c r="E534" s="177">
        <v>20.428000000000001</v>
      </c>
      <c r="F534" s="177">
        <v>-256.68900000000002</v>
      </c>
      <c r="G534" s="177">
        <v>0</v>
      </c>
    </row>
    <row r="535" spans="2:8" x14ac:dyDescent="0.15">
      <c r="B535" s="177" t="s">
        <v>93</v>
      </c>
      <c r="C535" s="177">
        <v>0.189</v>
      </c>
      <c r="D535" s="177">
        <v>3.8460000000000001</v>
      </c>
      <c r="E535" s="177">
        <v>25.097999999999999</v>
      </c>
      <c r="F535" s="177">
        <v>-256.68900000000002</v>
      </c>
      <c r="G535" s="177">
        <v>0</v>
      </c>
    </row>
    <row r="536" spans="2:8" x14ac:dyDescent="0.15">
      <c r="B536" s="177" t="s">
        <v>114</v>
      </c>
      <c r="C536" s="177">
        <v>0.189</v>
      </c>
      <c r="D536" s="177">
        <v>3.8460000000000001</v>
      </c>
      <c r="E536" s="177">
        <v>25.097999999999999</v>
      </c>
      <c r="F536" s="177">
        <v>-256.68900000000002</v>
      </c>
      <c r="G536" s="177" t="s">
        <v>115</v>
      </c>
    </row>
    <row r="537" spans="2:8" x14ac:dyDescent="0.15">
      <c r="B537" s="177" t="s">
        <v>116</v>
      </c>
      <c r="C537" s="177">
        <v>0</v>
      </c>
      <c r="D537" s="177">
        <v>-1.2E-2</v>
      </c>
      <c r="E537" s="177">
        <v>15.757999999999999</v>
      </c>
      <c r="F537" s="177">
        <v>-256.68900000000002</v>
      </c>
      <c r="G537" s="177" t="s">
        <v>115</v>
      </c>
    </row>
    <row r="538" spans="2:8" x14ac:dyDescent="0.15">
      <c r="B538" s="177" t="s">
        <v>78</v>
      </c>
      <c r="C538" s="177">
        <v>68</v>
      </c>
      <c r="D538" s="177" t="s">
        <v>79</v>
      </c>
      <c r="E538" s="177">
        <v>68</v>
      </c>
      <c r="F538" s="177" t="s">
        <v>80</v>
      </c>
      <c r="G538" s="177">
        <v>69</v>
      </c>
      <c r="H538" s="177" t="s">
        <v>81</v>
      </c>
    </row>
    <row r="539" spans="2:8" x14ac:dyDescent="0.15">
      <c r="B539" s="177" t="s">
        <v>82</v>
      </c>
      <c r="C539" s="177" t="s">
        <v>83</v>
      </c>
      <c r="D539" s="177" t="s">
        <v>84</v>
      </c>
      <c r="E539" s="177" t="s">
        <v>85</v>
      </c>
      <c r="F539" s="177" t="s">
        <v>86</v>
      </c>
      <c r="G539" s="177" t="s">
        <v>87</v>
      </c>
    </row>
    <row r="540" spans="2:8" x14ac:dyDescent="0.15">
      <c r="B540" s="177" t="s">
        <v>94</v>
      </c>
      <c r="C540" s="177" t="s">
        <v>88</v>
      </c>
      <c r="D540" s="177" t="s">
        <v>89</v>
      </c>
      <c r="E540" s="177" t="s">
        <v>90</v>
      </c>
      <c r="F540" s="177" t="s">
        <v>91</v>
      </c>
    </row>
    <row r="541" spans="2:8" x14ac:dyDescent="0.15">
      <c r="B541" s="177" t="s">
        <v>92</v>
      </c>
      <c r="C541" s="177">
        <v>0</v>
      </c>
      <c r="D541" s="177">
        <v>3.8460000000000001</v>
      </c>
      <c r="E541" s="177">
        <v>2.63</v>
      </c>
      <c r="F541" s="177">
        <v>-257.89999999999998</v>
      </c>
      <c r="G541" s="177">
        <v>0</v>
      </c>
    </row>
    <row r="542" spans="2:8" x14ac:dyDescent="0.15">
      <c r="B542" s="177">
        <v>1</v>
      </c>
      <c r="C542" s="177">
        <v>9.4E-2</v>
      </c>
      <c r="D542" s="177">
        <v>4.3150000000000004</v>
      </c>
      <c r="E542" s="177">
        <v>7.3</v>
      </c>
      <c r="F542" s="177">
        <v>-257.89999999999998</v>
      </c>
      <c r="G542" s="177">
        <v>0</v>
      </c>
    </row>
    <row r="543" spans="2:8" x14ac:dyDescent="0.15">
      <c r="B543" s="177" t="s">
        <v>93</v>
      </c>
      <c r="C543" s="177">
        <v>0.189</v>
      </c>
      <c r="D543" s="177">
        <v>5.2249999999999996</v>
      </c>
      <c r="E543" s="177">
        <v>11.97</v>
      </c>
      <c r="F543" s="177">
        <v>-257.89999999999998</v>
      </c>
      <c r="G543" s="177">
        <v>0</v>
      </c>
    </row>
    <row r="544" spans="2:8" x14ac:dyDescent="0.15">
      <c r="B544" s="177" t="s">
        <v>114</v>
      </c>
      <c r="C544" s="177">
        <v>0.189</v>
      </c>
      <c r="D544" s="177">
        <v>5.2249999999999996</v>
      </c>
      <c r="E544" s="177">
        <v>11.97</v>
      </c>
      <c r="F544" s="177">
        <v>-257.89999999999998</v>
      </c>
      <c r="G544" s="177" t="s">
        <v>115</v>
      </c>
    </row>
    <row r="545" spans="2:8" x14ac:dyDescent="0.15">
      <c r="B545" s="177" t="s">
        <v>116</v>
      </c>
      <c r="C545" s="177">
        <v>0</v>
      </c>
      <c r="D545" s="177">
        <v>3.8460000000000001</v>
      </c>
      <c r="E545" s="177">
        <v>2.63</v>
      </c>
      <c r="F545" s="177">
        <v>-257.89999999999998</v>
      </c>
      <c r="G545" s="177" t="s">
        <v>115</v>
      </c>
    </row>
    <row r="546" spans="2:8" x14ac:dyDescent="0.15">
      <c r="B546" s="177" t="s">
        <v>78</v>
      </c>
      <c r="C546" s="177">
        <v>69</v>
      </c>
      <c r="D546" s="177" t="s">
        <v>79</v>
      </c>
      <c r="E546" s="177">
        <v>69</v>
      </c>
      <c r="F546" s="177" t="s">
        <v>80</v>
      </c>
      <c r="G546" s="177">
        <v>70</v>
      </c>
      <c r="H546" s="177" t="s">
        <v>81</v>
      </c>
    </row>
    <row r="547" spans="2:8" x14ac:dyDescent="0.15">
      <c r="B547" s="177" t="s">
        <v>82</v>
      </c>
      <c r="C547" s="177" t="s">
        <v>83</v>
      </c>
      <c r="D547" s="177" t="s">
        <v>84</v>
      </c>
      <c r="E547" s="177" t="s">
        <v>85</v>
      </c>
      <c r="F547" s="177" t="s">
        <v>86</v>
      </c>
      <c r="G547" s="177" t="s">
        <v>87</v>
      </c>
    </row>
    <row r="548" spans="2:8" x14ac:dyDescent="0.15">
      <c r="B548" s="177" t="s">
        <v>94</v>
      </c>
      <c r="C548" s="177" t="s">
        <v>88</v>
      </c>
      <c r="D548" s="177" t="s">
        <v>89</v>
      </c>
      <c r="E548" s="177" t="s">
        <v>90</v>
      </c>
      <c r="F548" s="177" t="s">
        <v>91</v>
      </c>
    </row>
    <row r="549" spans="2:8" x14ac:dyDescent="0.15">
      <c r="B549" s="177" t="s">
        <v>92</v>
      </c>
      <c r="C549" s="177">
        <v>0</v>
      </c>
      <c r="D549" s="177">
        <v>5.2249999999999996</v>
      </c>
      <c r="E549" s="177">
        <v>-10.553000000000001</v>
      </c>
      <c r="F549" s="177">
        <v>-257.96199999999999</v>
      </c>
      <c r="G549" s="177">
        <v>0</v>
      </c>
    </row>
    <row r="550" spans="2:8" x14ac:dyDescent="0.15">
      <c r="B550" s="177">
        <v>1</v>
      </c>
      <c r="C550" s="177">
        <v>9.4E-2</v>
      </c>
      <c r="D550" s="177">
        <v>4.4489999999999998</v>
      </c>
      <c r="E550" s="177">
        <v>-5.883</v>
      </c>
      <c r="F550" s="177">
        <v>-257.96199999999999</v>
      </c>
      <c r="G550" s="177">
        <v>0</v>
      </c>
    </row>
    <row r="551" spans="2:8" x14ac:dyDescent="0.15">
      <c r="B551" s="177" t="s">
        <v>93</v>
      </c>
      <c r="C551" s="177">
        <v>0.189</v>
      </c>
      <c r="D551" s="177">
        <v>4.1130000000000004</v>
      </c>
      <c r="E551" s="177">
        <v>-1.2130000000000001</v>
      </c>
      <c r="F551" s="177">
        <v>-257.96199999999999</v>
      </c>
      <c r="G551" s="177">
        <v>0</v>
      </c>
    </row>
    <row r="552" spans="2:8" x14ac:dyDescent="0.15">
      <c r="B552" s="177" t="s">
        <v>114</v>
      </c>
      <c r="C552" s="177">
        <v>0</v>
      </c>
      <c r="D552" s="177">
        <v>5.2249999999999996</v>
      </c>
      <c r="E552" s="177">
        <v>-10.553000000000001</v>
      </c>
      <c r="F552" s="177">
        <v>-257.96199999999999</v>
      </c>
      <c r="G552" s="177" t="s">
        <v>115</v>
      </c>
    </row>
    <row r="553" spans="2:8" x14ac:dyDescent="0.15">
      <c r="B553" s="177" t="s">
        <v>116</v>
      </c>
      <c r="C553" s="177">
        <v>0.189</v>
      </c>
      <c r="D553" s="177">
        <v>4.1130000000000004</v>
      </c>
      <c r="E553" s="177">
        <v>-1.2130000000000001</v>
      </c>
      <c r="F553" s="177">
        <v>-257.96199999999999</v>
      </c>
      <c r="G553" s="177" t="s">
        <v>115</v>
      </c>
    </row>
    <row r="554" spans="2:8" x14ac:dyDescent="0.15">
      <c r="B554" s="177" t="s">
        <v>78</v>
      </c>
      <c r="C554" s="177">
        <v>70</v>
      </c>
      <c r="D554" s="177" t="s">
        <v>79</v>
      </c>
      <c r="E554" s="177">
        <v>70</v>
      </c>
      <c r="F554" s="177" t="s">
        <v>80</v>
      </c>
      <c r="G554" s="177">
        <v>71</v>
      </c>
      <c r="H554" s="177" t="s">
        <v>81</v>
      </c>
    </row>
    <row r="555" spans="2:8" x14ac:dyDescent="0.15">
      <c r="B555" s="177" t="s">
        <v>82</v>
      </c>
      <c r="C555" s="177" t="s">
        <v>83</v>
      </c>
      <c r="D555" s="177" t="s">
        <v>84</v>
      </c>
      <c r="E555" s="177" t="s">
        <v>85</v>
      </c>
      <c r="F555" s="177" t="s">
        <v>86</v>
      </c>
      <c r="G555" s="177" t="s">
        <v>87</v>
      </c>
    </row>
    <row r="556" spans="2:8" x14ac:dyDescent="0.15">
      <c r="B556" s="177" t="s">
        <v>94</v>
      </c>
      <c r="C556" s="177" t="s">
        <v>88</v>
      </c>
      <c r="D556" s="177" t="s">
        <v>89</v>
      </c>
      <c r="E556" s="177" t="s">
        <v>90</v>
      </c>
      <c r="F556" s="177" t="s">
        <v>91</v>
      </c>
    </row>
    <row r="557" spans="2:8" x14ac:dyDescent="0.15">
      <c r="B557" s="177" t="s">
        <v>92</v>
      </c>
      <c r="C557" s="177">
        <v>0</v>
      </c>
      <c r="D557" s="177">
        <v>4.1130000000000004</v>
      </c>
      <c r="E557" s="177">
        <v>-23.692</v>
      </c>
      <c r="F557" s="177">
        <v>-256.875</v>
      </c>
      <c r="G557" s="177">
        <v>0</v>
      </c>
    </row>
    <row r="558" spans="2:8" x14ac:dyDescent="0.15">
      <c r="B558" s="177">
        <v>1</v>
      </c>
      <c r="C558" s="177">
        <v>9.4E-2</v>
      </c>
      <c r="D558" s="177">
        <v>2.097</v>
      </c>
      <c r="E558" s="177">
        <v>-19.021999999999998</v>
      </c>
      <c r="F558" s="177">
        <v>-256.875</v>
      </c>
      <c r="G558" s="177">
        <v>0</v>
      </c>
    </row>
    <row r="559" spans="2:8" x14ac:dyDescent="0.15">
      <c r="B559" s="177" t="s">
        <v>93</v>
      </c>
      <c r="C559" s="177">
        <v>0.189</v>
      </c>
      <c r="D559" s="177">
        <v>0.52100000000000002</v>
      </c>
      <c r="E559" s="177">
        <v>-14.352</v>
      </c>
      <c r="F559" s="177">
        <v>-256.875</v>
      </c>
      <c r="G559" s="177">
        <v>0</v>
      </c>
    </row>
    <row r="560" spans="2:8" x14ac:dyDescent="0.15">
      <c r="B560" s="177" t="s">
        <v>114</v>
      </c>
      <c r="C560" s="177">
        <v>0</v>
      </c>
      <c r="D560" s="177">
        <v>4.1130000000000004</v>
      </c>
      <c r="E560" s="177">
        <v>-23.692</v>
      </c>
      <c r="F560" s="177">
        <v>-256.875</v>
      </c>
      <c r="G560" s="177" t="s">
        <v>115</v>
      </c>
    </row>
    <row r="561" spans="2:8" x14ac:dyDescent="0.15">
      <c r="B561" s="177" t="s">
        <v>116</v>
      </c>
      <c r="C561" s="177">
        <v>0.189</v>
      </c>
      <c r="D561" s="177">
        <v>0.52100000000000002</v>
      </c>
      <c r="E561" s="177">
        <v>-14.352</v>
      </c>
      <c r="F561" s="177">
        <v>-256.875</v>
      </c>
      <c r="G561" s="177" t="s">
        <v>115</v>
      </c>
    </row>
    <row r="562" spans="2:8" x14ac:dyDescent="0.15">
      <c r="B562" s="177" t="s">
        <v>78</v>
      </c>
      <c r="C562" s="177">
        <v>71</v>
      </c>
      <c r="D562" s="177" t="s">
        <v>79</v>
      </c>
      <c r="E562" s="177">
        <v>71</v>
      </c>
      <c r="F562" s="177" t="s">
        <v>80</v>
      </c>
      <c r="G562" s="177">
        <v>72</v>
      </c>
      <c r="H562" s="177" t="s">
        <v>81</v>
      </c>
    </row>
    <row r="563" spans="2:8" x14ac:dyDescent="0.15">
      <c r="B563" s="177" t="s">
        <v>82</v>
      </c>
      <c r="C563" s="177" t="s">
        <v>83</v>
      </c>
      <c r="D563" s="177" t="s">
        <v>84</v>
      </c>
      <c r="E563" s="177" t="s">
        <v>85</v>
      </c>
      <c r="F563" s="177" t="s">
        <v>86</v>
      </c>
      <c r="G563" s="177" t="s">
        <v>87</v>
      </c>
    </row>
    <row r="564" spans="2:8" x14ac:dyDescent="0.15">
      <c r="B564" s="177" t="s">
        <v>94</v>
      </c>
      <c r="C564" s="177" t="s">
        <v>88</v>
      </c>
      <c r="D564" s="177" t="s">
        <v>89</v>
      </c>
      <c r="E564" s="177" t="s">
        <v>90</v>
      </c>
      <c r="F564" s="177" t="s">
        <v>91</v>
      </c>
    </row>
    <row r="565" spans="2:8" x14ac:dyDescent="0.15">
      <c r="B565" s="177" t="s">
        <v>92</v>
      </c>
      <c r="C565" s="177">
        <v>0</v>
      </c>
      <c r="D565" s="177">
        <v>0.52100000000000002</v>
      </c>
      <c r="E565" s="177">
        <v>-36.685000000000002</v>
      </c>
      <c r="F565" s="177">
        <v>-254.64599999999999</v>
      </c>
      <c r="G565" s="177">
        <v>0</v>
      </c>
    </row>
    <row r="566" spans="2:8" x14ac:dyDescent="0.15">
      <c r="B566" s="177">
        <v>1</v>
      </c>
      <c r="C566" s="177">
        <v>9.4E-2</v>
      </c>
      <c r="D566" s="177">
        <v>-2.7229999999999999</v>
      </c>
      <c r="E566" s="177">
        <v>-32.015999999999998</v>
      </c>
      <c r="F566" s="177">
        <v>-254.64599999999999</v>
      </c>
      <c r="G566" s="177">
        <v>0</v>
      </c>
    </row>
    <row r="567" spans="2:8" x14ac:dyDescent="0.15">
      <c r="B567" s="177" t="s">
        <v>93</v>
      </c>
      <c r="C567" s="177">
        <v>0.189</v>
      </c>
      <c r="D567" s="177">
        <v>-5.5259999999999998</v>
      </c>
      <c r="E567" s="177">
        <v>-27.346</v>
      </c>
      <c r="F567" s="177">
        <v>-254.64599999999999</v>
      </c>
      <c r="G567" s="177">
        <v>0</v>
      </c>
    </row>
    <row r="568" spans="2:8" x14ac:dyDescent="0.15">
      <c r="B568" s="177" t="s">
        <v>114</v>
      </c>
      <c r="C568" s="177">
        <v>0</v>
      </c>
      <c r="D568" s="177">
        <v>0.52100000000000002</v>
      </c>
      <c r="E568" s="177">
        <v>-36.685000000000002</v>
      </c>
      <c r="F568" s="177">
        <v>-254.64599999999999</v>
      </c>
      <c r="G568" s="177" t="s">
        <v>115</v>
      </c>
    </row>
    <row r="569" spans="2:8" x14ac:dyDescent="0.15">
      <c r="B569" s="177" t="s">
        <v>116</v>
      </c>
      <c r="C569" s="177">
        <v>0.189</v>
      </c>
      <c r="D569" s="177">
        <v>-5.5259999999999998</v>
      </c>
      <c r="E569" s="177">
        <v>-27.346</v>
      </c>
      <c r="F569" s="177">
        <v>-254.64599999999999</v>
      </c>
      <c r="G569" s="177" t="s">
        <v>115</v>
      </c>
    </row>
    <row r="570" spans="2:8" x14ac:dyDescent="0.15">
      <c r="B570" s="177" t="s">
        <v>78</v>
      </c>
      <c r="C570" s="177">
        <v>72</v>
      </c>
      <c r="D570" s="177" t="s">
        <v>79</v>
      </c>
      <c r="E570" s="177">
        <v>72</v>
      </c>
      <c r="F570" s="177" t="s">
        <v>80</v>
      </c>
      <c r="G570" s="177">
        <v>1</v>
      </c>
      <c r="H570" s="177" t="s">
        <v>81</v>
      </c>
    </row>
    <row r="571" spans="2:8" x14ac:dyDescent="0.15">
      <c r="B571" s="177" t="s">
        <v>82</v>
      </c>
      <c r="C571" s="177" t="s">
        <v>83</v>
      </c>
      <c r="D571" s="177" t="s">
        <v>84</v>
      </c>
      <c r="E571" s="177" t="s">
        <v>85</v>
      </c>
      <c r="F571" s="177" t="s">
        <v>86</v>
      </c>
      <c r="G571" s="177" t="s">
        <v>87</v>
      </c>
    </row>
    <row r="572" spans="2:8" x14ac:dyDescent="0.15">
      <c r="B572" s="177" t="s">
        <v>94</v>
      </c>
      <c r="C572" s="177" t="s">
        <v>88</v>
      </c>
      <c r="D572" s="177" t="s">
        <v>89</v>
      </c>
      <c r="E572" s="177" t="s">
        <v>90</v>
      </c>
      <c r="F572" s="177" t="s">
        <v>91</v>
      </c>
    </row>
    <row r="573" spans="2:8" x14ac:dyDescent="0.15">
      <c r="B573" s="177" t="s">
        <v>92</v>
      </c>
      <c r="C573" s="177">
        <v>0</v>
      </c>
      <c r="D573" s="177">
        <v>-5.5259999999999998</v>
      </c>
      <c r="E573" s="177">
        <v>-49.436</v>
      </c>
      <c r="F573" s="177">
        <v>-251.29400000000001</v>
      </c>
      <c r="G573" s="177">
        <v>0</v>
      </c>
    </row>
    <row r="574" spans="2:8" x14ac:dyDescent="0.15">
      <c r="B574" s="177">
        <v>1</v>
      </c>
      <c r="C574" s="177">
        <v>9.4E-2</v>
      </c>
      <c r="D574" s="177">
        <v>-9.9740000000000002</v>
      </c>
      <c r="E574" s="177">
        <v>-44.765999999999998</v>
      </c>
      <c r="F574" s="177">
        <v>-251.29400000000001</v>
      </c>
      <c r="G574" s="177">
        <v>0</v>
      </c>
    </row>
    <row r="575" spans="2:8" x14ac:dyDescent="0.15">
      <c r="B575" s="177" t="s">
        <v>93</v>
      </c>
      <c r="C575" s="177">
        <v>0.189</v>
      </c>
      <c r="D575" s="177">
        <v>-13.981</v>
      </c>
      <c r="E575" s="177">
        <v>-40.095999999999997</v>
      </c>
      <c r="F575" s="177">
        <v>-251.29400000000001</v>
      </c>
      <c r="G575" s="177">
        <v>0</v>
      </c>
    </row>
    <row r="576" spans="2:8" x14ac:dyDescent="0.15">
      <c r="B576" s="177" t="s">
        <v>114</v>
      </c>
      <c r="C576" s="177">
        <v>0</v>
      </c>
      <c r="D576" s="177">
        <v>-5.5259999999999998</v>
      </c>
      <c r="E576" s="177">
        <v>-49.436</v>
      </c>
      <c r="F576" s="177">
        <v>-251.29400000000001</v>
      </c>
      <c r="G576" s="177" t="s">
        <v>115</v>
      </c>
    </row>
    <row r="577" spans="2:7" x14ac:dyDescent="0.15">
      <c r="B577" s="177" t="s">
        <v>116</v>
      </c>
      <c r="C577" s="177">
        <v>0.189</v>
      </c>
      <c r="D577" s="177">
        <v>-13.981</v>
      </c>
      <c r="E577" s="177">
        <v>-40.095999999999997</v>
      </c>
      <c r="F577" s="177">
        <v>-251.29400000000001</v>
      </c>
      <c r="G577" s="177" t="s">
        <v>115</v>
      </c>
    </row>
    <row r="578" spans="2:7" x14ac:dyDescent="0.15">
      <c r="B578" s="177" t="s">
        <v>113</v>
      </c>
      <c r="C578" s="178">
        <v>4.1666666666666664E-2</v>
      </c>
    </row>
    <row r="579" spans="2:7" x14ac:dyDescent="0.15">
      <c r="B579" s="177" t="s">
        <v>117</v>
      </c>
      <c r="C579" s="177" t="s">
        <v>118</v>
      </c>
      <c r="D579" s="177" t="s">
        <v>119</v>
      </c>
      <c r="E579" s="177" t="s">
        <v>120</v>
      </c>
    </row>
    <row r="580" spans="2:7" x14ac:dyDescent="0.15">
      <c r="B580" s="177" t="s">
        <v>121</v>
      </c>
      <c r="C580" s="177" t="s">
        <v>122</v>
      </c>
      <c r="D580" s="177" t="s">
        <v>123</v>
      </c>
    </row>
    <row r="581" spans="2:7" x14ac:dyDescent="0.15">
      <c r="B581" s="177">
        <v>1</v>
      </c>
      <c r="C581" s="177">
        <v>-0.40970000000000001</v>
      </c>
      <c r="D581" s="177">
        <v>8.1589999999999996E-2</v>
      </c>
      <c r="E581" s="177">
        <v>0.17408999999999999</v>
      </c>
    </row>
    <row r="582" spans="2:7" x14ac:dyDescent="0.15">
      <c r="B582" s="177">
        <v>2</v>
      </c>
      <c r="C582" s="177">
        <v>-0.44058999999999998</v>
      </c>
      <c r="D582" s="177">
        <v>7.4370000000000006E-2</v>
      </c>
      <c r="E582" s="177">
        <v>0.15426999999999999</v>
      </c>
    </row>
    <row r="583" spans="2:7" x14ac:dyDescent="0.15">
      <c r="B583" s="177">
        <v>3</v>
      </c>
      <c r="C583" s="177">
        <v>-0.46594999999999998</v>
      </c>
      <c r="D583" s="177">
        <v>6.5250000000000002E-2</v>
      </c>
      <c r="E583" s="177">
        <v>0.12234</v>
      </c>
    </row>
    <row r="584" spans="2:7" x14ac:dyDescent="0.15">
      <c r="B584" s="177">
        <v>4</v>
      </c>
      <c r="C584" s="177">
        <v>-0.48326999999999998</v>
      </c>
      <c r="D584" s="177">
        <v>5.5690000000000003E-2</v>
      </c>
      <c r="E584" s="177">
        <v>7.6060000000000003E-2</v>
      </c>
    </row>
    <row r="585" spans="2:7" x14ac:dyDescent="0.15">
      <c r="B585" s="177">
        <v>5</v>
      </c>
      <c r="C585" s="177">
        <v>-0.49001</v>
      </c>
      <c r="D585" s="177">
        <v>4.7899999999999998E-2</v>
      </c>
      <c r="E585" s="177">
        <v>1.4449999999999999E-2</v>
      </c>
    </row>
    <row r="586" spans="2:7" x14ac:dyDescent="0.15">
      <c r="B586" s="177">
        <v>6</v>
      </c>
      <c r="C586" s="177">
        <v>-0.48426000000000002</v>
      </c>
      <c r="D586" s="177">
        <v>4.4580000000000002E-2</v>
      </c>
      <c r="E586" s="177">
        <v>-5.8709999999999998E-2</v>
      </c>
    </row>
    <row r="587" spans="2:7" x14ac:dyDescent="0.15">
      <c r="B587" s="177">
        <v>7</v>
      </c>
      <c r="C587" s="177">
        <v>-0.46539999999999998</v>
      </c>
      <c r="D587" s="177">
        <v>4.8529999999999997E-2</v>
      </c>
      <c r="E587" s="177">
        <v>-0.13841999999999999</v>
      </c>
    </row>
    <row r="588" spans="2:7" x14ac:dyDescent="0.15">
      <c r="B588" s="177">
        <v>8</v>
      </c>
      <c r="C588" s="177">
        <v>-0.43408999999999998</v>
      </c>
      <c r="D588" s="177">
        <v>6.2330000000000003E-2</v>
      </c>
      <c r="E588" s="177">
        <v>-0.21959000000000001</v>
      </c>
    </row>
    <row r="589" spans="2:7" x14ac:dyDescent="0.15">
      <c r="B589" s="177">
        <v>9</v>
      </c>
      <c r="C589" s="177">
        <v>-0.39211000000000001</v>
      </c>
      <c r="D589" s="177">
        <v>8.795E-2</v>
      </c>
      <c r="E589" s="177">
        <v>-0.29715000000000003</v>
      </c>
    </row>
    <row r="590" spans="2:7" x14ac:dyDescent="0.15">
      <c r="B590" s="177">
        <v>10</v>
      </c>
      <c r="C590" s="177">
        <v>-0.34221000000000001</v>
      </c>
      <c r="D590" s="177">
        <v>0.12645000000000001</v>
      </c>
      <c r="E590" s="177">
        <v>-0.36604999999999999</v>
      </c>
    </row>
    <row r="591" spans="2:7" x14ac:dyDescent="0.15">
      <c r="B591" s="177">
        <v>11</v>
      </c>
      <c r="C591" s="177">
        <v>-0.28775000000000001</v>
      </c>
      <c r="D591" s="177">
        <v>0.17779</v>
      </c>
      <c r="E591" s="177">
        <v>-0.42205999999999999</v>
      </c>
    </row>
    <row r="592" spans="2:7" x14ac:dyDescent="0.15">
      <c r="B592" s="177">
        <v>12</v>
      </c>
      <c r="C592" s="177">
        <v>-0.23221</v>
      </c>
      <c r="D592" s="177">
        <v>0.24093999999999999</v>
      </c>
      <c r="E592" s="177">
        <v>-0.46417000000000003</v>
      </c>
    </row>
    <row r="593" spans="2:5" x14ac:dyDescent="0.15">
      <c r="B593" s="177">
        <v>13</v>
      </c>
      <c r="C593" s="177">
        <v>-0.1787</v>
      </c>
      <c r="D593" s="177">
        <v>0.31419999999999998</v>
      </c>
      <c r="E593" s="177">
        <v>-0.49221999999999999</v>
      </c>
    </row>
    <row r="594" spans="2:5" x14ac:dyDescent="0.15">
      <c r="B594" s="177">
        <v>14</v>
      </c>
      <c r="C594" s="177">
        <v>-0.12981000000000001</v>
      </c>
      <c r="D594" s="177">
        <v>0.39528999999999997</v>
      </c>
      <c r="E594" s="177">
        <v>-0.50616000000000005</v>
      </c>
    </row>
    <row r="595" spans="2:5" x14ac:dyDescent="0.15">
      <c r="B595" s="177">
        <v>15</v>
      </c>
      <c r="C595" s="177">
        <v>-8.7529999999999997E-2</v>
      </c>
      <c r="D595" s="177">
        <v>0.48148999999999997</v>
      </c>
      <c r="E595" s="177">
        <v>-0.50605</v>
      </c>
    </row>
    <row r="596" spans="2:5" x14ac:dyDescent="0.15">
      <c r="B596" s="177">
        <v>16</v>
      </c>
      <c r="C596" s="177">
        <v>-5.3179999999999998E-2</v>
      </c>
      <c r="D596" s="177">
        <v>0.56972</v>
      </c>
      <c r="E596" s="177">
        <v>-0.49207000000000001</v>
      </c>
    </row>
    <row r="597" spans="2:5" x14ac:dyDescent="0.15">
      <c r="B597" s="177">
        <v>17</v>
      </c>
      <c r="C597" s="177">
        <v>-2.7359999999999999E-2</v>
      </c>
      <c r="D597" s="177">
        <v>0.65673000000000004</v>
      </c>
      <c r="E597" s="177">
        <v>-0.46448</v>
      </c>
    </row>
    <row r="598" spans="2:5" x14ac:dyDescent="0.15">
      <c r="B598" s="177">
        <v>18</v>
      </c>
      <c r="C598" s="177">
        <v>-9.9299999999999996E-3</v>
      </c>
      <c r="D598" s="177">
        <v>0.73924000000000001</v>
      </c>
      <c r="E598" s="177">
        <v>-0.42366999999999999</v>
      </c>
    </row>
    <row r="599" spans="2:5" x14ac:dyDescent="0.15">
      <c r="B599" s="177">
        <v>19</v>
      </c>
      <c r="C599" s="177">
        <v>0</v>
      </c>
      <c r="D599" s="177">
        <v>0.81403999999999999</v>
      </c>
      <c r="E599" s="177">
        <v>-0.37010999999999999</v>
      </c>
    </row>
    <row r="600" spans="2:5" x14ac:dyDescent="0.15">
      <c r="B600" s="177">
        <v>20</v>
      </c>
      <c r="C600" s="177">
        <v>6.7999999999999996E-3</v>
      </c>
      <c r="D600" s="177">
        <v>0.87831000000000004</v>
      </c>
      <c r="E600" s="177">
        <v>-0.30486999999999997</v>
      </c>
    </row>
    <row r="601" spans="2:5" x14ac:dyDescent="0.15">
      <c r="B601" s="177">
        <v>21</v>
      </c>
      <c r="C601" s="177">
        <v>9.7999999999999997E-3</v>
      </c>
      <c r="D601" s="177">
        <v>0.92979000000000001</v>
      </c>
      <c r="E601" s="177">
        <v>-0.23011000000000001</v>
      </c>
    </row>
    <row r="602" spans="2:5" x14ac:dyDescent="0.15">
      <c r="B602" s="177">
        <v>22</v>
      </c>
      <c r="C602" s="177">
        <v>1.159E-2</v>
      </c>
      <c r="D602" s="177">
        <v>0.96689999999999998</v>
      </c>
      <c r="E602" s="177">
        <v>-0.14854000000000001</v>
      </c>
    </row>
    <row r="603" spans="2:5" x14ac:dyDescent="0.15">
      <c r="B603" s="177">
        <v>23</v>
      </c>
      <c r="C603" s="177">
        <v>1.4930000000000001E-2</v>
      </c>
      <c r="D603" s="177">
        <v>0.98894000000000004</v>
      </c>
      <c r="E603" s="177">
        <v>-6.2920000000000004E-2</v>
      </c>
    </row>
    <row r="604" spans="2:5" x14ac:dyDescent="0.15">
      <c r="B604" s="177">
        <v>24</v>
      </c>
      <c r="C604" s="177">
        <v>2.2599999999999999E-2</v>
      </c>
      <c r="D604" s="177">
        <v>0.99609999999999999</v>
      </c>
      <c r="E604" s="177">
        <v>2.3939999999999999E-2</v>
      </c>
    </row>
    <row r="605" spans="2:5" x14ac:dyDescent="0.15">
      <c r="B605" s="177">
        <v>25</v>
      </c>
      <c r="C605" s="177">
        <v>3.7139999999999999E-2</v>
      </c>
      <c r="D605" s="177">
        <v>0.98943000000000003</v>
      </c>
      <c r="E605" s="177">
        <v>0.10922999999999999</v>
      </c>
    </row>
    <row r="606" spans="2:5" x14ac:dyDescent="0.15">
      <c r="B606" s="177">
        <v>26</v>
      </c>
      <c r="C606" s="177">
        <v>6.0609999999999997E-2</v>
      </c>
      <c r="D606" s="177">
        <v>0.97075999999999996</v>
      </c>
      <c r="E606" s="177">
        <v>0.19017000000000001</v>
      </c>
    </row>
    <row r="607" spans="2:5" x14ac:dyDescent="0.15">
      <c r="B607" s="177">
        <v>27</v>
      </c>
      <c r="C607" s="177">
        <v>9.4490000000000005E-2</v>
      </c>
      <c r="D607" s="177">
        <v>0.94252999999999998</v>
      </c>
      <c r="E607" s="177">
        <v>0.26397999999999999</v>
      </c>
    </row>
    <row r="608" spans="2:5" x14ac:dyDescent="0.15">
      <c r="B608" s="177">
        <v>28</v>
      </c>
      <c r="C608" s="177">
        <v>0.13944000000000001</v>
      </c>
      <c r="D608" s="177">
        <v>0.90766000000000002</v>
      </c>
      <c r="E608" s="177">
        <v>0.32795000000000002</v>
      </c>
    </row>
    <row r="609" spans="2:5" x14ac:dyDescent="0.15">
      <c r="B609" s="177">
        <v>29</v>
      </c>
      <c r="C609" s="177">
        <v>0.19524</v>
      </c>
      <c r="D609" s="177">
        <v>0.86934</v>
      </c>
      <c r="E609" s="177">
        <v>0.37946000000000002</v>
      </c>
    </row>
    <row r="610" spans="2:5" x14ac:dyDescent="0.15">
      <c r="B610" s="177">
        <v>30</v>
      </c>
      <c r="C610" s="177">
        <v>0.26068000000000002</v>
      </c>
      <c r="D610" s="177">
        <v>0.83082</v>
      </c>
      <c r="E610" s="177">
        <v>0.41596</v>
      </c>
    </row>
    <row r="611" spans="2:5" x14ac:dyDescent="0.15">
      <c r="B611" s="177">
        <v>31</v>
      </c>
      <c r="C611" s="177">
        <v>0.33360000000000001</v>
      </c>
      <c r="D611" s="177">
        <v>0.79515999999999998</v>
      </c>
      <c r="E611" s="177">
        <v>0.43502999999999997</v>
      </c>
    </row>
    <row r="612" spans="2:5" x14ac:dyDescent="0.15">
      <c r="B612" s="177">
        <v>32</v>
      </c>
      <c r="C612" s="177">
        <v>0.41082000000000002</v>
      </c>
      <c r="D612" s="177">
        <v>0.76497999999999999</v>
      </c>
      <c r="E612" s="177">
        <v>0.43436999999999998</v>
      </c>
    </row>
    <row r="613" spans="2:5" x14ac:dyDescent="0.15">
      <c r="B613" s="177">
        <v>33</v>
      </c>
      <c r="C613" s="177">
        <v>0.48831999999999998</v>
      </c>
      <c r="D613" s="177">
        <v>0.74222999999999995</v>
      </c>
      <c r="E613" s="177">
        <v>0.41261999999999999</v>
      </c>
    </row>
    <row r="614" spans="2:5" x14ac:dyDescent="0.15">
      <c r="B614" s="177">
        <v>34</v>
      </c>
      <c r="C614" s="177">
        <v>0.56176000000000004</v>
      </c>
      <c r="D614" s="177">
        <v>0.72792000000000001</v>
      </c>
      <c r="E614" s="177">
        <v>0.37164999999999998</v>
      </c>
    </row>
    <row r="615" spans="2:5" x14ac:dyDescent="0.15">
      <c r="B615" s="177">
        <v>35</v>
      </c>
      <c r="C615" s="177">
        <v>0.62702000000000002</v>
      </c>
      <c r="D615" s="177">
        <v>0.72191000000000005</v>
      </c>
      <c r="E615" s="177">
        <v>0.31424999999999997</v>
      </c>
    </row>
    <row r="616" spans="2:5" x14ac:dyDescent="0.15">
      <c r="B616" s="177">
        <v>36</v>
      </c>
      <c r="C616" s="177">
        <v>0.68047999999999997</v>
      </c>
      <c r="D616" s="177">
        <v>0.72306000000000004</v>
      </c>
      <c r="E616" s="177">
        <v>0.24335000000000001</v>
      </c>
    </row>
    <row r="617" spans="2:5" x14ac:dyDescent="0.15">
      <c r="B617" s="177">
        <v>37</v>
      </c>
      <c r="C617" s="177">
        <v>0.71921000000000002</v>
      </c>
      <c r="D617" s="177">
        <v>0.72938000000000003</v>
      </c>
      <c r="E617" s="177">
        <v>0.16197</v>
      </c>
    </row>
    <row r="618" spans="2:5" x14ac:dyDescent="0.15">
      <c r="B618" s="177">
        <v>38</v>
      </c>
      <c r="C618" s="177">
        <v>0.74114000000000002</v>
      </c>
      <c r="D618" s="177">
        <v>0.73826999999999998</v>
      </c>
      <c r="E618" s="177">
        <v>7.3209999999999997E-2</v>
      </c>
    </row>
    <row r="619" spans="2:5" x14ac:dyDescent="0.15">
      <c r="B619" s="177">
        <v>39</v>
      </c>
      <c r="C619" s="177">
        <v>0.74514999999999998</v>
      </c>
      <c r="D619" s="177">
        <v>0.74673999999999996</v>
      </c>
      <c r="E619" s="177">
        <v>-1.9779999999999999E-2</v>
      </c>
    </row>
    <row r="620" spans="2:5" x14ac:dyDescent="0.15">
      <c r="B620" s="177">
        <v>40</v>
      </c>
      <c r="C620" s="177">
        <v>0.73112999999999995</v>
      </c>
      <c r="D620" s="177">
        <v>0.75168000000000001</v>
      </c>
      <c r="E620" s="177">
        <v>-0.1138</v>
      </c>
    </row>
    <row r="621" spans="2:5" x14ac:dyDescent="0.15">
      <c r="B621" s="177">
        <v>41</v>
      </c>
      <c r="C621" s="177">
        <v>0.69993000000000005</v>
      </c>
      <c r="D621" s="177">
        <v>0.75012000000000001</v>
      </c>
      <c r="E621" s="177">
        <v>-0.20565</v>
      </c>
    </row>
    <row r="622" spans="2:5" x14ac:dyDescent="0.15">
      <c r="B622" s="177">
        <v>42</v>
      </c>
      <c r="C622" s="177">
        <v>0.65336000000000005</v>
      </c>
      <c r="D622" s="177">
        <v>0.73941999999999997</v>
      </c>
      <c r="E622" s="177">
        <v>-0.29215000000000002</v>
      </c>
    </row>
    <row r="623" spans="2:5" x14ac:dyDescent="0.15">
      <c r="B623" s="177">
        <v>43</v>
      </c>
      <c r="C623" s="177">
        <v>0.59402999999999995</v>
      </c>
      <c r="D623" s="177">
        <v>0.71760000000000002</v>
      </c>
      <c r="E623" s="177">
        <v>-0.37015999999999999</v>
      </c>
    </row>
    <row r="624" spans="2:5" x14ac:dyDescent="0.15">
      <c r="B624" s="177">
        <v>44</v>
      </c>
      <c r="C624" s="177">
        <v>0.52520999999999995</v>
      </c>
      <c r="D624" s="177">
        <v>0.68344000000000005</v>
      </c>
      <c r="E624" s="177">
        <v>-0.43661</v>
      </c>
    </row>
    <row r="625" spans="2:5" x14ac:dyDescent="0.15">
      <c r="B625" s="177">
        <v>45</v>
      </c>
      <c r="C625" s="177">
        <v>0.45063999999999999</v>
      </c>
      <c r="D625" s="177">
        <v>0.63670000000000004</v>
      </c>
      <c r="E625" s="177">
        <v>-0.48849999999999999</v>
      </c>
    </row>
    <row r="626" spans="2:5" x14ac:dyDescent="0.15">
      <c r="B626" s="177">
        <v>46</v>
      </c>
      <c r="C626" s="177">
        <v>0.37425000000000003</v>
      </c>
      <c r="D626" s="177">
        <v>0.57823999999999998</v>
      </c>
      <c r="E626" s="177">
        <v>-0.52295999999999998</v>
      </c>
    </row>
    <row r="627" spans="2:5" x14ac:dyDescent="0.15">
      <c r="B627" s="177">
        <v>47</v>
      </c>
      <c r="C627" s="177">
        <v>0.29993999999999998</v>
      </c>
      <c r="D627" s="177">
        <v>0.51007000000000002</v>
      </c>
      <c r="E627" s="177">
        <v>-0.53724000000000005</v>
      </c>
    </row>
    <row r="628" spans="2:5" x14ac:dyDescent="0.15">
      <c r="B628" s="177">
        <v>48</v>
      </c>
      <c r="C628" s="177">
        <v>0.23128000000000001</v>
      </c>
      <c r="D628" s="177">
        <v>0.43532999999999999</v>
      </c>
      <c r="E628" s="177">
        <v>-0.52978999999999998</v>
      </c>
    </row>
    <row r="629" spans="2:5" x14ac:dyDescent="0.15">
      <c r="B629" s="177">
        <v>49</v>
      </c>
      <c r="C629" s="177">
        <v>0.17097000000000001</v>
      </c>
      <c r="D629" s="177">
        <v>0.35775000000000001</v>
      </c>
      <c r="E629" s="177">
        <v>-0.50343000000000004</v>
      </c>
    </row>
    <row r="630" spans="2:5" x14ac:dyDescent="0.15">
      <c r="B630" s="177">
        <v>50</v>
      </c>
      <c r="C630" s="177">
        <v>0.12049</v>
      </c>
      <c r="D630" s="177">
        <v>0.28099000000000002</v>
      </c>
      <c r="E630" s="177">
        <v>-0.46215000000000001</v>
      </c>
    </row>
    <row r="631" spans="2:5" x14ac:dyDescent="0.15">
      <c r="B631" s="177">
        <v>51</v>
      </c>
      <c r="C631" s="177">
        <v>8.0180000000000001E-2</v>
      </c>
      <c r="D631" s="177">
        <v>0.20838999999999999</v>
      </c>
      <c r="E631" s="177">
        <v>-0.41005000000000003</v>
      </c>
    </row>
    <row r="632" spans="2:5" x14ac:dyDescent="0.15">
      <c r="B632" s="177">
        <v>52</v>
      </c>
      <c r="C632" s="177">
        <v>4.9450000000000001E-2</v>
      </c>
      <c r="D632" s="177">
        <v>0.14260999999999999</v>
      </c>
      <c r="E632" s="177">
        <v>-0.35132999999999998</v>
      </c>
    </row>
    <row r="633" spans="2:5" x14ac:dyDescent="0.15">
      <c r="B633" s="177">
        <v>53</v>
      </c>
      <c r="C633" s="177">
        <v>2.7009999999999999E-2</v>
      </c>
      <c r="D633" s="177">
        <v>8.5529999999999995E-2</v>
      </c>
      <c r="E633" s="177">
        <v>-0.29021999999999998</v>
      </c>
    </row>
    <row r="634" spans="2:5" x14ac:dyDescent="0.15">
      <c r="B634" s="177">
        <v>54</v>
      </c>
      <c r="C634" s="177">
        <v>1.1140000000000001E-2</v>
      </c>
      <c r="D634" s="177">
        <v>3.8030000000000001E-2</v>
      </c>
      <c r="E634" s="177">
        <v>-0.23099</v>
      </c>
    </row>
    <row r="635" spans="2:5" x14ac:dyDescent="0.15">
      <c r="B635" s="177">
        <v>55</v>
      </c>
      <c r="C635" s="177">
        <v>0</v>
      </c>
      <c r="D635" s="177">
        <v>0</v>
      </c>
      <c r="E635" s="177">
        <v>-0.17788000000000001</v>
      </c>
    </row>
    <row r="636" spans="2:5" x14ac:dyDescent="0.15">
      <c r="B636" s="177">
        <v>56</v>
      </c>
      <c r="C636" s="177">
        <v>-5.3600000000000002E-3</v>
      </c>
      <c r="D636" s="177">
        <v>-2.913E-2</v>
      </c>
      <c r="E636" s="177">
        <v>-0.12719</v>
      </c>
    </row>
    <row r="637" spans="2:5" x14ac:dyDescent="0.15">
      <c r="B637" s="177">
        <v>57</v>
      </c>
      <c r="C637" s="177">
        <v>-9.4699999999999993E-3</v>
      </c>
      <c r="D637" s="177">
        <v>-4.8869999999999997E-2</v>
      </c>
      <c r="E637" s="177">
        <v>-7.4200000000000002E-2</v>
      </c>
    </row>
    <row r="638" spans="2:5" x14ac:dyDescent="0.15">
      <c r="B638" s="177">
        <v>58</v>
      </c>
      <c r="C638" s="177">
        <v>-1.4019999999999999E-2</v>
      </c>
      <c r="D638" s="177">
        <v>-5.9080000000000001E-2</v>
      </c>
      <c r="E638" s="177">
        <v>-2.112E-2</v>
      </c>
    </row>
    <row r="639" spans="2:5" x14ac:dyDescent="0.15">
      <c r="B639" s="177">
        <v>59</v>
      </c>
      <c r="C639" s="177">
        <v>-2.06E-2</v>
      </c>
      <c r="D639" s="177">
        <v>-6.0240000000000002E-2</v>
      </c>
      <c r="E639" s="177">
        <v>2.9819999999999999E-2</v>
      </c>
    </row>
    <row r="640" spans="2:5" x14ac:dyDescent="0.15">
      <c r="B640" s="177">
        <v>60</v>
      </c>
      <c r="C640" s="177">
        <v>-3.056E-2</v>
      </c>
      <c r="D640" s="177">
        <v>-5.3409999999999999E-2</v>
      </c>
      <c r="E640" s="177">
        <v>7.6420000000000002E-2</v>
      </c>
    </row>
    <row r="641" spans="2:5" x14ac:dyDescent="0.15">
      <c r="B641" s="177">
        <v>61</v>
      </c>
      <c r="C641" s="177">
        <v>-4.48E-2</v>
      </c>
      <c r="D641" s="177">
        <v>-4.0149999999999998E-2</v>
      </c>
      <c r="E641" s="177">
        <v>0.11652</v>
      </c>
    </row>
    <row r="642" spans="2:5" x14ac:dyDescent="0.15">
      <c r="B642" s="177">
        <v>62</v>
      </c>
      <c r="C642" s="177">
        <v>-6.3719999999999999E-2</v>
      </c>
      <c r="D642" s="177">
        <v>-2.24E-2</v>
      </c>
      <c r="E642" s="177">
        <v>0.14799000000000001</v>
      </c>
    </row>
    <row r="643" spans="2:5" x14ac:dyDescent="0.15">
      <c r="B643" s="177">
        <v>63</v>
      </c>
      <c r="C643" s="177">
        <v>-8.7040000000000006E-2</v>
      </c>
      <c r="D643" s="177">
        <v>-2.3700000000000001E-3</v>
      </c>
      <c r="E643" s="177">
        <v>0.16877</v>
      </c>
    </row>
    <row r="644" spans="2:5" x14ac:dyDescent="0.15">
      <c r="B644" s="177">
        <v>64</v>
      </c>
      <c r="C644" s="177">
        <v>-0.11382</v>
      </c>
      <c r="D644" s="177">
        <v>1.7739999999999999E-2</v>
      </c>
      <c r="E644" s="177">
        <v>0.17795</v>
      </c>
    </row>
    <row r="645" spans="2:5" x14ac:dyDescent="0.15">
      <c r="B645" s="177">
        <v>65</v>
      </c>
      <c r="C645" s="177">
        <v>-0.14283999999999999</v>
      </c>
      <c r="D645" s="177">
        <v>3.6089999999999997E-2</v>
      </c>
      <c r="E645" s="177">
        <v>0.17887</v>
      </c>
    </row>
    <row r="646" spans="2:5" x14ac:dyDescent="0.15">
      <c r="B646" s="177">
        <v>66</v>
      </c>
      <c r="C646" s="177">
        <v>-0.17312</v>
      </c>
      <c r="D646" s="177">
        <v>5.1709999999999999E-2</v>
      </c>
      <c r="E646" s="177">
        <v>0.17599000000000001</v>
      </c>
    </row>
    <row r="647" spans="2:5" x14ac:dyDescent="0.15">
      <c r="B647" s="177">
        <v>67</v>
      </c>
      <c r="C647" s="177">
        <v>-0.20418</v>
      </c>
      <c r="D647" s="177">
        <v>6.4339999999999994E-2</v>
      </c>
      <c r="E647" s="177">
        <v>0.17377999999999999</v>
      </c>
    </row>
    <row r="648" spans="2:5" x14ac:dyDescent="0.15">
      <c r="B648" s="177">
        <v>68</v>
      </c>
      <c r="C648" s="177">
        <v>-0.23621</v>
      </c>
      <c r="D648" s="177">
        <v>7.4139999999999998E-2</v>
      </c>
      <c r="E648" s="177">
        <v>0.17558000000000001</v>
      </c>
    </row>
    <row r="649" spans="2:5" x14ac:dyDescent="0.15">
      <c r="B649" s="177">
        <v>69</v>
      </c>
      <c r="C649" s="177">
        <v>-0.26956000000000002</v>
      </c>
      <c r="D649" s="177">
        <v>8.1320000000000003E-2</v>
      </c>
      <c r="E649" s="177">
        <v>0.18003</v>
      </c>
    </row>
    <row r="650" spans="2:5" x14ac:dyDescent="0.15">
      <c r="B650" s="177">
        <v>70</v>
      </c>
      <c r="C650" s="177">
        <v>-0.30425999999999997</v>
      </c>
      <c r="D650" s="177">
        <v>8.584E-2</v>
      </c>
      <c r="E650" s="177">
        <v>0.18462000000000001</v>
      </c>
    </row>
    <row r="651" spans="2:5" x14ac:dyDescent="0.15">
      <c r="B651" s="177">
        <v>71</v>
      </c>
      <c r="C651" s="177">
        <v>-0.33989000000000003</v>
      </c>
      <c r="D651" s="177">
        <v>8.7480000000000002E-2</v>
      </c>
      <c r="E651" s="177">
        <v>0.18683</v>
      </c>
    </row>
    <row r="652" spans="2:5" x14ac:dyDescent="0.15">
      <c r="B652" s="177">
        <v>72</v>
      </c>
      <c r="C652" s="177">
        <v>-0.3755</v>
      </c>
      <c r="D652" s="177">
        <v>8.6069999999999994E-2</v>
      </c>
      <c r="E652" s="177">
        <v>0.18414</v>
      </c>
    </row>
    <row r="653" spans="2:5" x14ac:dyDescent="0.15">
      <c r="B653" s="177" t="s">
        <v>113</v>
      </c>
      <c r="C653" s="178">
        <v>4.1666666666666664E-2</v>
      </c>
    </row>
    <row r="654" spans="2:5" x14ac:dyDescent="0.15">
      <c r="B654" s="177" t="s">
        <v>117</v>
      </c>
      <c r="C654" s="177" t="s">
        <v>124</v>
      </c>
      <c r="D654" s="177" t="s">
        <v>125</v>
      </c>
      <c r="E654" s="177" t="s">
        <v>126</v>
      </c>
    </row>
    <row r="655" spans="2:5" x14ac:dyDescent="0.15">
      <c r="B655" s="177" t="s">
        <v>127</v>
      </c>
      <c r="C655" s="177" t="s">
        <v>128</v>
      </c>
      <c r="D655" s="177" t="s">
        <v>129</v>
      </c>
    </row>
    <row r="656" spans="2:5" x14ac:dyDescent="0.15">
      <c r="B656" s="177">
        <v>19</v>
      </c>
      <c r="C656" s="177">
        <v>-118.377</v>
      </c>
      <c r="D656" s="177">
        <v>0</v>
      </c>
      <c r="E656" s="177">
        <v>0</v>
      </c>
    </row>
    <row r="657" spans="2:5" x14ac:dyDescent="0.15">
      <c r="B657" s="177">
        <v>55</v>
      </c>
      <c r="C657" s="177">
        <v>-118.387</v>
      </c>
      <c r="D657" s="177">
        <v>77.385999999999996</v>
      </c>
      <c r="E657" s="177">
        <v>0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AW15"/>
  <sheetViews>
    <sheetView zoomScaleNormal="100" workbookViewId="0">
      <selection activeCell="L27" sqref="L27"/>
    </sheetView>
  </sheetViews>
  <sheetFormatPr defaultColWidth="2.625" defaultRowHeight="20.100000000000001" customHeight="1" x14ac:dyDescent="0.15"/>
  <cols>
    <col min="1" max="5" width="2.625" style="12"/>
    <col min="6" max="9" width="2.625" style="13"/>
    <col min="10" max="37" width="2.625" style="12"/>
    <col min="38" max="38" width="3.625" style="12" bestFit="1" customWidth="1"/>
    <col min="39" max="40" width="3.5" style="12" bestFit="1" customWidth="1"/>
    <col min="41" max="41" width="8.5" style="12" bestFit="1" customWidth="1"/>
    <col min="42" max="42" width="5.5" style="12" bestFit="1" customWidth="1"/>
    <col min="43" max="43" width="7.5" style="12" bestFit="1" customWidth="1"/>
    <col min="44" max="44" width="3.5" style="12" bestFit="1" customWidth="1"/>
    <col min="45" max="45" width="8.5" style="12" bestFit="1" customWidth="1"/>
    <col min="46" max="46" width="5.5" style="12" bestFit="1" customWidth="1"/>
    <col min="47" max="47" width="6.5" style="12" bestFit="1" customWidth="1"/>
    <col min="48" max="48" width="2.625" style="12"/>
    <col min="49" max="49" width="2.625" style="12" customWidth="1"/>
    <col min="50" max="16384" width="2.625" style="12"/>
  </cols>
  <sheetData>
    <row r="1" spans="1:49" s="205" customFormat="1" ht="20.100000000000001" customHeight="1" x14ac:dyDescent="0.15">
      <c r="A1" s="205" t="s">
        <v>131</v>
      </c>
      <c r="F1" s="206"/>
      <c r="G1" s="206"/>
      <c r="H1" s="206"/>
      <c r="I1" s="206"/>
    </row>
    <row r="2" spans="1:49" s="205" customFormat="1" ht="20.100000000000001" customHeight="1" x14ac:dyDescent="0.15">
      <c r="F2" s="206"/>
      <c r="G2" s="206"/>
      <c r="H2" s="206"/>
      <c r="I2" s="206"/>
    </row>
    <row r="3" spans="1:49" s="205" customFormat="1" ht="20.100000000000001" customHeight="1" x14ac:dyDescent="0.15">
      <c r="B3" s="205" t="str">
        <f ca="1">RIGHT(CELL("filename",B3),LEN(CELL("filename",B3))-FIND("]",CELL("filename",B3)))</f>
        <v>１．作用荷重</v>
      </c>
      <c r="F3" s="206"/>
      <c r="G3" s="206"/>
      <c r="H3" s="206"/>
      <c r="I3" s="206"/>
    </row>
    <row r="4" spans="1:49" s="14" customFormat="1" ht="20.100000000000001" customHeight="1" x14ac:dyDescent="0.15">
      <c r="F4" s="15"/>
      <c r="G4" s="15"/>
      <c r="H4" s="15"/>
      <c r="I4" s="15"/>
    </row>
    <row r="5" spans="1:49" ht="20.100000000000001" customHeight="1" x14ac:dyDescent="0.15">
      <c r="B5" s="34" t="s">
        <v>19</v>
      </c>
    </row>
    <row r="6" spans="1:49" s="74" customFormat="1" ht="20.100000000000001" customHeight="1" x14ac:dyDescent="0.15">
      <c r="I6" s="76"/>
      <c r="J6" s="76"/>
      <c r="K6" s="76"/>
      <c r="O6" s="79"/>
      <c r="P6" s="79"/>
      <c r="Q6" s="79"/>
      <c r="T6" s="77"/>
      <c r="U6" s="77"/>
      <c r="V6" s="77"/>
      <c r="AM6" s="174" t="s">
        <v>103</v>
      </c>
      <c r="AN6" s="174" t="s">
        <v>104</v>
      </c>
      <c r="AO6" s="176">
        <v>0.5</v>
      </c>
      <c r="AP6" s="174" t="s">
        <v>105</v>
      </c>
      <c r="AQ6" s="174">
        <v>65.747</v>
      </c>
      <c r="AR6" s="174" t="s">
        <v>106</v>
      </c>
      <c r="AS6" s="174">
        <v>75.537999999999997</v>
      </c>
      <c r="AT6" s="174" t="s">
        <v>107</v>
      </c>
      <c r="AU6" s="175">
        <v>0.7</v>
      </c>
      <c r="AV6" s="174"/>
      <c r="AW6" s="174"/>
    </row>
    <row r="7" spans="1:49" s="35" customFormat="1" ht="20.100000000000001" customHeight="1" x14ac:dyDescent="0.15">
      <c r="T7" s="78"/>
      <c r="U7" s="78"/>
      <c r="V7" s="78"/>
      <c r="AM7" s="174"/>
      <c r="AN7" s="174" t="s">
        <v>108</v>
      </c>
      <c r="AO7" s="175">
        <f>AO6*(AQ6+AS6)*AU6</f>
        <v>49.449749999999995</v>
      </c>
      <c r="AP7" s="174" t="s">
        <v>14</v>
      </c>
      <c r="AQ7" s="174"/>
      <c r="AR7" s="174"/>
      <c r="AS7" s="174"/>
      <c r="AT7" s="174"/>
      <c r="AU7" s="175"/>
      <c r="AV7" s="174"/>
      <c r="AW7" s="175"/>
    </row>
    <row r="8" spans="1:49" s="35" customFormat="1" ht="20.100000000000001" customHeight="1" x14ac:dyDescent="0.15">
      <c r="T8" s="75"/>
      <c r="U8" s="75"/>
      <c r="V8" s="75"/>
      <c r="AM8" s="174" t="s">
        <v>109</v>
      </c>
      <c r="AN8" s="174" t="s">
        <v>104</v>
      </c>
      <c r="AO8" s="176">
        <v>0.5</v>
      </c>
      <c r="AP8" s="174" t="s">
        <v>105</v>
      </c>
      <c r="AQ8" s="174">
        <v>65.747</v>
      </c>
      <c r="AR8" s="174" t="s">
        <v>106</v>
      </c>
      <c r="AS8" s="174">
        <v>78.908000000000001</v>
      </c>
      <c r="AT8" s="174" t="s">
        <v>110</v>
      </c>
      <c r="AU8" s="175">
        <v>0.94099999999999995</v>
      </c>
      <c r="AV8" s="174"/>
      <c r="AW8" s="174"/>
    </row>
    <row r="9" spans="1:49" s="35" customFormat="1" ht="20.100000000000001" customHeight="1" x14ac:dyDescent="0.15">
      <c r="T9" s="75"/>
      <c r="U9" s="75"/>
      <c r="V9" s="75"/>
      <c r="AM9" s="174"/>
      <c r="AN9" s="174" t="s">
        <v>108</v>
      </c>
      <c r="AO9" s="175">
        <f>AO8*(AQ8+AS8)*AU8</f>
        <v>68.060177499999995</v>
      </c>
      <c r="AP9" s="174" t="s">
        <v>14</v>
      </c>
      <c r="AQ9" s="174"/>
      <c r="AR9" s="174"/>
      <c r="AS9" s="174"/>
      <c r="AT9" s="174"/>
      <c r="AU9" s="175"/>
      <c r="AV9" s="174"/>
      <c r="AW9" s="175"/>
    </row>
    <row r="10" spans="1:49" s="35" customFormat="1" ht="20.100000000000001" customHeight="1" x14ac:dyDescent="0.15">
      <c r="T10" s="75"/>
      <c r="U10" s="75"/>
      <c r="V10" s="75"/>
      <c r="AM10" s="174" t="s">
        <v>111</v>
      </c>
      <c r="AN10" s="174" t="s">
        <v>104</v>
      </c>
      <c r="AO10" s="176">
        <v>0.5</v>
      </c>
      <c r="AP10" s="174" t="s">
        <v>105</v>
      </c>
      <c r="AQ10" s="174">
        <v>65.747</v>
      </c>
      <c r="AR10" s="174" t="s">
        <v>106</v>
      </c>
      <c r="AS10" s="174">
        <v>86.600999999999999</v>
      </c>
      <c r="AT10" s="174" t="s">
        <v>107</v>
      </c>
      <c r="AU10" s="175">
        <v>1.4910000000000001</v>
      </c>
      <c r="AV10" s="174"/>
      <c r="AW10" s="174"/>
    </row>
    <row r="11" spans="1:49" s="35" customFormat="1" ht="20.100000000000001" customHeight="1" x14ac:dyDescent="0.15">
      <c r="T11" s="75"/>
      <c r="U11" s="75"/>
      <c r="V11" s="75"/>
      <c r="AM11" s="174"/>
      <c r="AN11" s="174" t="s">
        <v>108</v>
      </c>
      <c r="AO11" s="175">
        <f>AO10*(AQ10+AS10)*AU10</f>
        <v>113.57543400000002</v>
      </c>
      <c r="AP11" s="174" t="s">
        <v>14</v>
      </c>
      <c r="AQ11" s="174"/>
      <c r="AR11" s="174"/>
      <c r="AS11" s="174"/>
      <c r="AT11" s="174"/>
      <c r="AU11" s="175"/>
      <c r="AV11" s="174"/>
      <c r="AW11" s="175"/>
    </row>
    <row r="12" spans="1:49" s="35" customFormat="1" ht="20.100000000000001" customHeight="1" x14ac:dyDescent="0.15">
      <c r="AM12" s="174" t="s">
        <v>112</v>
      </c>
      <c r="AN12" s="174" t="s">
        <v>104</v>
      </c>
      <c r="AO12" s="176">
        <v>0.5</v>
      </c>
      <c r="AP12" s="174" t="s">
        <v>105</v>
      </c>
      <c r="AQ12" s="174">
        <v>65.747</v>
      </c>
      <c r="AR12" s="174" t="s">
        <v>106</v>
      </c>
      <c r="AS12" s="174">
        <v>105.259</v>
      </c>
      <c r="AT12" s="174" t="s">
        <v>107</v>
      </c>
      <c r="AU12" s="175">
        <v>2.8250000000000002</v>
      </c>
      <c r="AV12" s="174"/>
      <c r="AW12" s="174"/>
    </row>
    <row r="13" spans="1:49" ht="20.100000000000001" customHeight="1" x14ac:dyDescent="0.15">
      <c r="F13" s="12"/>
      <c r="G13" s="12"/>
      <c r="H13" s="12"/>
      <c r="I13" s="12"/>
      <c r="AM13" s="174"/>
      <c r="AN13" s="174" t="s">
        <v>108</v>
      </c>
      <c r="AO13" s="175">
        <f>AO12*(AQ12+AS12)*AU12</f>
        <v>241.54597500000003</v>
      </c>
      <c r="AP13" s="174" t="s">
        <v>14</v>
      </c>
      <c r="AQ13" s="174"/>
      <c r="AR13" s="174"/>
      <c r="AS13" s="174"/>
      <c r="AT13" s="174"/>
      <c r="AU13" s="175"/>
      <c r="AV13" s="174"/>
      <c r="AW13" s="175"/>
    </row>
    <row r="14" spans="1:49" ht="20.100000000000001" customHeight="1" x14ac:dyDescent="0.15">
      <c r="F14" s="12"/>
      <c r="G14" s="12"/>
      <c r="H14" s="12"/>
      <c r="I14" s="12"/>
    </row>
    <row r="15" spans="1:49" ht="20.100000000000001" customHeight="1" x14ac:dyDescent="0.15">
      <c r="F15" s="12"/>
      <c r="G15" s="12"/>
      <c r="H15" s="12"/>
      <c r="I15" s="12"/>
    </row>
  </sheetData>
  <mergeCells count="4">
    <mergeCell ref="I6:K6"/>
    <mergeCell ref="T6:V6"/>
    <mergeCell ref="T7:V7"/>
    <mergeCell ref="O6:Q6"/>
  </mergeCells>
  <phoneticPr fontId="3"/>
  <pageMargins left="0.98425196850393704" right="0.78740157480314965" top="0.78740157480314965" bottom="0.78740157480314965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X15"/>
  <sheetViews>
    <sheetView zoomScaleNormal="100" workbookViewId="0">
      <selection activeCell="AE8" sqref="AE8"/>
    </sheetView>
  </sheetViews>
  <sheetFormatPr defaultColWidth="2.625" defaultRowHeight="20.100000000000001" customHeight="1" x14ac:dyDescent="0.15"/>
  <cols>
    <col min="1" max="5" width="2.625" style="12"/>
    <col min="6" max="9" width="2.625" style="13"/>
    <col min="10" max="33" width="2.625" style="12"/>
    <col min="34" max="34" width="5.625" style="12" customWidth="1"/>
    <col min="35" max="35" width="5" style="12" bestFit="1" customWidth="1"/>
    <col min="36" max="36" width="4.125" style="12" bestFit="1" customWidth="1"/>
    <col min="37" max="37" width="5.875" style="12" bestFit="1" customWidth="1"/>
    <col min="38" max="39" width="7.625" style="12" bestFit="1" customWidth="1"/>
    <col min="40" max="40" width="8.5" style="12" bestFit="1" customWidth="1"/>
    <col min="41" max="41" width="4.125" style="12" bestFit="1" customWidth="1"/>
    <col min="42" max="42" width="5.875" style="12" bestFit="1" customWidth="1"/>
    <col min="43" max="43" width="7.5" style="12" bestFit="1" customWidth="1"/>
    <col min="44" max="44" width="3.5" style="12" bestFit="1" customWidth="1"/>
    <col min="45" max="45" width="8.5" style="12" bestFit="1" customWidth="1"/>
    <col min="46" max="46" width="5.5" style="12" bestFit="1" customWidth="1"/>
    <col min="47" max="47" width="6.5" style="12" bestFit="1" customWidth="1"/>
    <col min="48" max="48" width="2.625" style="12"/>
    <col min="49" max="49" width="2.625" style="12" customWidth="1"/>
    <col min="50" max="16384" width="2.625" style="12"/>
  </cols>
  <sheetData>
    <row r="1" spans="1:50" s="205" customFormat="1" ht="20.100000000000001" customHeight="1" x14ac:dyDescent="0.15">
      <c r="A1" s="205" t="str">
        <f ca="1">RIGHT(CELL("filename",A1),LEN(CELL("filename",A1))-FIND("]",CELL("filename",A1)))</f>
        <v>２．断面力集計</v>
      </c>
      <c r="F1" s="206"/>
      <c r="G1" s="206"/>
      <c r="H1" s="206"/>
      <c r="I1" s="206"/>
    </row>
    <row r="2" spans="1:50" s="14" customFormat="1" ht="20.100000000000001" customHeight="1" x14ac:dyDescent="0.15">
      <c r="F2" s="15"/>
      <c r="G2" s="15"/>
      <c r="H2" s="15"/>
      <c r="I2" s="15"/>
    </row>
    <row r="3" spans="1:50" ht="20.100000000000001" customHeight="1" x14ac:dyDescent="0.15">
      <c r="B3" s="34" t="s">
        <v>132</v>
      </c>
      <c r="AQ3" s="34"/>
      <c r="AR3" s="34"/>
      <c r="AS3" s="34"/>
      <c r="AT3" s="34"/>
      <c r="AU3" s="34"/>
      <c r="AV3" s="34"/>
      <c r="AW3" s="34"/>
      <c r="AX3" s="34"/>
    </row>
    <row r="4" spans="1:50" ht="20.100000000000001" customHeight="1" x14ac:dyDescent="0.15">
      <c r="B4" s="34"/>
      <c r="AQ4" s="34"/>
      <c r="AR4" s="34"/>
      <c r="AS4" s="34"/>
      <c r="AT4" s="34"/>
      <c r="AU4" s="34"/>
      <c r="AV4" s="34"/>
      <c r="AW4" s="34"/>
      <c r="AX4" s="34"/>
    </row>
    <row r="5" spans="1:50" s="34" customFormat="1" ht="20.100000000000001" customHeight="1" x14ac:dyDescent="0.15">
      <c r="B5" s="34" t="s">
        <v>9</v>
      </c>
      <c r="F5" s="36"/>
      <c r="G5" s="36"/>
      <c r="H5" s="36"/>
      <c r="I5" s="36"/>
      <c r="AQ5" s="12"/>
      <c r="AR5" s="12"/>
      <c r="AS5" s="12"/>
      <c r="AT5" s="12"/>
      <c r="AU5" s="12"/>
      <c r="AV5" s="12"/>
      <c r="AW5" s="12"/>
      <c r="AX5" s="12"/>
    </row>
    <row r="6" spans="1:50" ht="20.100000000000001" customHeight="1" x14ac:dyDescent="0.15">
      <c r="B6" s="180" t="s">
        <v>10</v>
      </c>
      <c r="C6" s="181"/>
      <c r="D6" s="181"/>
      <c r="E6" s="182"/>
      <c r="F6" s="183" t="s">
        <v>0</v>
      </c>
      <c r="G6" s="184"/>
      <c r="H6" s="184"/>
      <c r="I6" s="185"/>
      <c r="J6" s="180" t="s">
        <v>1</v>
      </c>
      <c r="K6" s="181"/>
      <c r="L6" s="181"/>
      <c r="M6" s="182"/>
      <c r="N6" s="186" t="s">
        <v>2</v>
      </c>
      <c r="O6" s="187"/>
      <c r="P6" s="187"/>
      <c r="Q6" s="188"/>
      <c r="R6" s="180" t="s">
        <v>3</v>
      </c>
      <c r="S6" s="181"/>
      <c r="T6" s="181"/>
      <c r="U6" s="182"/>
      <c r="V6" s="180" t="s">
        <v>4</v>
      </c>
      <c r="W6" s="181"/>
      <c r="X6" s="181"/>
      <c r="Y6" s="182"/>
    </row>
    <row r="7" spans="1:50" ht="20.100000000000001" customHeight="1" x14ac:dyDescent="0.15">
      <c r="B7" s="189"/>
      <c r="C7" s="190"/>
      <c r="D7" s="190"/>
      <c r="E7" s="191"/>
      <c r="F7" s="192"/>
      <c r="G7" s="193"/>
      <c r="H7" s="193"/>
      <c r="I7" s="194"/>
      <c r="J7" s="189"/>
      <c r="K7" s="190"/>
      <c r="L7" s="190"/>
      <c r="M7" s="191"/>
      <c r="N7" s="189" t="s">
        <v>5</v>
      </c>
      <c r="O7" s="190"/>
      <c r="P7" s="190"/>
      <c r="Q7" s="191"/>
      <c r="R7" s="189" t="s">
        <v>6</v>
      </c>
      <c r="S7" s="190"/>
      <c r="T7" s="190"/>
      <c r="U7" s="191"/>
      <c r="V7" s="189" t="s">
        <v>6</v>
      </c>
      <c r="W7" s="190"/>
      <c r="X7" s="190"/>
      <c r="Y7" s="191"/>
    </row>
    <row r="8" spans="1:50" ht="20.100000000000001" customHeight="1" x14ac:dyDescent="0.15">
      <c r="B8" s="195" t="s">
        <v>7</v>
      </c>
      <c r="C8" s="196"/>
      <c r="D8" s="196"/>
      <c r="E8" s="197"/>
      <c r="F8" s="198">
        <f>断面力抽出!C186</f>
        <v>24</v>
      </c>
      <c r="G8" s="199"/>
      <c r="H8" s="199"/>
      <c r="I8" s="200"/>
      <c r="J8" s="198" t="str">
        <f>AJ8</f>
        <v>MAX</v>
      </c>
      <c r="K8" s="199"/>
      <c r="L8" s="199"/>
      <c r="M8" s="200"/>
      <c r="N8" s="201">
        <f>AL8</f>
        <v>85.841999999999999</v>
      </c>
      <c r="O8" s="202"/>
      <c r="P8" s="202"/>
      <c r="Q8" s="203"/>
      <c r="R8" s="201">
        <f>ABS(AM8)</f>
        <v>26.212</v>
      </c>
      <c r="S8" s="202"/>
      <c r="T8" s="202"/>
      <c r="U8" s="203"/>
      <c r="V8" s="201">
        <f>-AN8</f>
        <v>413.04599999999999</v>
      </c>
      <c r="W8" s="202"/>
      <c r="X8" s="202"/>
      <c r="Y8" s="203"/>
      <c r="AI8" s="12" t="s">
        <v>130</v>
      </c>
      <c r="AJ8" s="12" t="str">
        <f>断面力抽出!B192</f>
        <v>MAX</v>
      </c>
      <c r="AK8" s="12">
        <f>断面力抽出!C192</f>
        <v>0</v>
      </c>
      <c r="AL8" s="12">
        <f>断面力抽出!D192</f>
        <v>85.841999999999999</v>
      </c>
      <c r="AM8" s="12">
        <f>断面力抽出!E192</f>
        <v>-26.212</v>
      </c>
      <c r="AN8" s="12">
        <f>断面力抽出!F192</f>
        <v>-413.04599999999999</v>
      </c>
      <c r="AO8" s="12" t="str">
        <f>断面力抽出!G192</f>
        <v>---</v>
      </c>
      <c r="AP8" s="12">
        <f>断面力抽出!H192</f>
        <v>0</v>
      </c>
    </row>
    <row r="9" spans="1:50" ht="20.100000000000001" customHeight="1" x14ac:dyDescent="0.15">
      <c r="B9" s="195" t="s">
        <v>8</v>
      </c>
      <c r="C9" s="196"/>
      <c r="D9" s="196"/>
      <c r="E9" s="197"/>
      <c r="F9" s="198">
        <f>断面力抽出!C306</f>
        <v>39</v>
      </c>
      <c r="G9" s="199"/>
      <c r="H9" s="199"/>
      <c r="I9" s="200"/>
      <c r="J9" s="198" t="str">
        <f>AJ9</f>
        <v>MIN</v>
      </c>
      <c r="K9" s="199"/>
      <c r="L9" s="199"/>
      <c r="M9" s="200"/>
      <c r="N9" s="201">
        <f>AL9</f>
        <v>-93.013000000000005</v>
      </c>
      <c r="O9" s="202"/>
      <c r="P9" s="202"/>
      <c r="Q9" s="203"/>
      <c r="R9" s="201">
        <f>ABS(AM9)</f>
        <v>0</v>
      </c>
      <c r="S9" s="202"/>
      <c r="T9" s="202"/>
      <c r="U9" s="203"/>
      <c r="V9" s="201">
        <f>-AN9</f>
        <v>331.01</v>
      </c>
      <c r="W9" s="202"/>
      <c r="X9" s="202"/>
      <c r="Y9" s="203"/>
      <c r="AI9" s="12" t="s">
        <v>8</v>
      </c>
      <c r="AJ9" s="12" t="str">
        <f>断面力抽出!B313</f>
        <v>MIN</v>
      </c>
      <c r="AK9" s="12">
        <f>断面力抽出!C313</f>
        <v>8.2000000000000003E-2</v>
      </c>
      <c r="AL9" s="12">
        <f>断面力抽出!D313</f>
        <v>-93.013000000000005</v>
      </c>
      <c r="AM9" s="12">
        <f>断面力抽出!E313</f>
        <v>0</v>
      </c>
      <c r="AN9" s="12">
        <f>断面力抽出!F313</f>
        <v>-331.01</v>
      </c>
      <c r="AO9" s="12" t="str">
        <f>断面力抽出!G313</f>
        <v>---</v>
      </c>
      <c r="AP9" s="12">
        <f>断面力抽出!H313</f>
        <v>0</v>
      </c>
    </row>
    <row r="10" spans="1:50" ht="20.100000000000001" customHeight="1" x14ac:dyDescent="0.15"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50" s="34" customFormat="1" ht="20.100000000000001" customHeight="1" x14ac:dyDescent="0.15">
      <c r="B11" s="34" t="s">
        <v>15</v>
      </c>
      <c r="F11" s="36"/>
      <c r="G11" s="36"/>
      <c r="H11" s="36"/>
      <c r="I11" s="36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AQ11" s="12"/>
      <c r="AR11" s="12"/>
      <c r="AS11" s="12"/>
      <c r="AT11" s="12"/>
      <c r="AU11" s="12"/>
      <c r="AV11" s="12"/>
      <c r="AW11" s="12"/>
      <c r="AX11" s="12"/>
    </row>
    <row r="12" spans="1:50" ht="20.100000000000001" customHeight="1" x14ac:dyDescent="0.15">
      <c r="B12" s="180" t="s">
        <v>10</v>
      </c>
      <c r="C12" s="181"/>
      <c r="D12" s="181"/>
      <c r="E12" s="182"/>
      <c r="F12" s="183" t="s">
        <v>0</v>
      </c>
      <c r="G12" s="184"/>
      <c r="H12" s="184"/>
      <c r="I12" s="185"/>
      <c r="J12" s="180" t="s">
        <v>1</v>
      </c>
      <c r="K12" s="181"/>
      <c r="L12" s="181"/>
      <c r="M12" s="182"/>
      <c r="N12" s="207" t="s">
        <v>2</v>
      </c>
      <c r="O12" s="208"/>
      <c r="P12" s="208"/>
      <c r="Q12" s="209"/>
      <c r="R12" s="210" t="s">
        <v>3</v>
      </c>
      <c r="S12" s="211"/>
      <c r="T12" s="211"/>
      <c r="U12" s="212"/>
      <c r="V12" s="210" t="s">
        <v>4</v>
      </c>
      <c r="W12" s="211"/>
      <c r="X12" s="211"/>
      <c r="Y12" s="212"/>
    </row>
    <row r="13" spans="1:50" ht="20.100000000000001" customHeight="1" x14ac:dyDescent="0.15">
      <c r="B13" s="189"/>
      <c r="C13" s="190"/>
      <c r="D13" s="190"/>
      <c r="E13" s="191"/>
      <c r="F13" s="192"/>
      <c r="G13" s="193"/>
      <c r="H13" s="193"/>
      <c r="I13" s="194"/>
      <c r="J13" s="189"/>
      <c r="K13" s="190"/>
      <c r="L13" s="190"/>
      <c r="M13" s="191"/>
      <c r="N13" s="213" t="s">
        <v>5</v>
      </c>
      <c r="O13" s="214"/>
      <c r="P13" s="214"/>
      <c r="Q13" s="215"/>
      <c r="R13" s="213" t="s">
        <v>6</v>
      </c>
      <c r="S13" s="214"/>
      <c r="T13" s="214"/>
      <c r="U13" s="215"/>
      <c r="V13" s="213" t="s">
        <v>6</v>
      </c>
      <c r="W13" s="214"/>
      <c r="X13" s="214"/>
      <c r="Y13" s="215"/>
    </row>
    <row r="14" spans="1:50" ht="20.100000000000001" customHeight="1" x14ac:dyDescent="0.15">
      <c r="B14" s="195" t="s">
        <v>8</v>
      </c>
      <c r="C14" s="196"/>
      <c r="D14" s="196"/>
      <c r="E14" s="197"/>
      <c r="F14" s="198">
        <f>断面力抽出!C362</f>
        <v>46</v>
      </c>
      <c r="G14" s="199"/>
      <c r="H14" s="199"/>
      <c r="I14" s="200"/>
      <c r="J14" s="198" t="str">
        <f>AJ14</f>
        <v>MAX</v>
      </c>
      <c r="K14" s="199"/>
      <c r="L14" s="199"/>
      <c r="M14" s="200"/>
      <c r="N14" s="201">
        <f>AL14</f>
        <v>-2.754</v>
      </c>
      <c r="O14" s="202"/>
      <c r="P14" s="202"/>
      <c r="Q14" s="203"/>
      <c r="R14" s="201">
        <f>ABS(AM14)</f>
        <v>135.04599999999999</v>
      </c>
      <c r="S14" s="202"/>
      <c r="T14" s="202"/>
      <c r="U14" s="203"/>
      <c r="V14" s="201">
        <f>-AN14</f>
        <v>367.33300000000003</v>
      </c>
      <c r="W14" s="202"/>
      <c r="X14" s="202"/>
      <c r="Y14" s="203"/>
      <c r="AI14" s="12" t="s">
        <v>8</v>
      </c>
      <c r="AJ14" s="12" t="str">
        <f>断面力抽出!B368</f>
        <v>MAX</v>
      </c>
      <c r="AK14" s="12">
        <f>断面力抽出!C368</f>
        <v>0.189</v>
      </c>
      <c r="AL14" s="12">
        <f>断面力抽出!D368</f>
        <v>-2.754</v>
      </c>
      <c r="AM14" s="12">
        <f>断面力抽出!E368</f>
        <v>135.04599999999999</v>
      </c>
      <c r="AN14" s="12">
        <f>断面力抽出!F368</f>
        <v>-367.33300000000003</v>
      </c>
      <c r="AO14" s="12" t="str">
        <f>断面力抽出!G368</f>
        <v>---</v>
      </c>
      <c r="AP14" s="12">
        <f>断面力抽出!H368</f>
        <v>0</v>
      </c>
    </row>
    <row r="15" spans="1:50" ht="20.100000000000001" customHeight="1" x14ac:dyDescent="0.15">
      <c r="B15" s="195"/>
      <c r="C15" s="196"/>
      <c r="D15" s="196"/>
      <c r="E15" s="197"/>
      <c r="F15" s="198"/>
      <c r="G15" s="199"/>
      <c r="H15" s="199"/>
      <c r="I15" s="200"/>
      <c r="J15" s="195"/>
      <c r="K15" s="196"/>
      <c r="L15" s="196"/>
      <c r="M15" s="197"/>
      <c r="N15" s="201"/>
      <c r="O15" s="202"/>
      <c r="P15" s="202"/>
      <c r="Q15" s="203"/>
      <c r="R15" s="201"/>
      <c r="S15" s="202"/>
      <c r="T15" s="202"/>
      <c r="U15" s="203"/>
      <c r="V15" s="216"/>
      <c r="W15" s="216"/>
      <c r="X15" s="216"/>
      <c r="Y15" s="216"/>
    </row>
  </sheetData>
  <mergeCells count="42">
    <mergeCell ref="B15:E15"/>
    <mergeCell ref="F15:I15"/>
    <mergeCell ref="J15:M15"/>
    <mergeCell ref="N15:Q15"/>
    <mergeCell ref="R15:U15"/>
    <mergeCell ref="V15:Y15"/>
    <mergeCell ref="B14:E14"/>
    <mergeCell ref="F14:I14"/>
    <mergeCell ref="J14:M14"/>
    <mergeCell ref="N14:Q14"/>
    <mergeCell ref="R14:U14"/>
    <mergeCell ref="V14:Y14"/>
    <mergeCell ref="B12:E13"/>
    <mergeCell ref="F12:I13"/>
    <mergeCell ref="J12:M13"/>
    <mergeCell ref="N12:Q12"/>
    <mergeCell ref="R12:U12"/>
    <mergeCell ref="V12:Y12"/>
    <mergeCell ref="N13:Q13"/>
    <mergeCell ref="R13:U13"/>
    <mergeCell ref="V13:Y13"/>
    <mergeCell ref="B9:E9"/>
    <mergeCell ref="F9:I9"/>
    <mergeCell ref="J9:M9"/>
    <mergeCell ref="N9:Q9"/>
    <mergeCell ref="R9:U9"/>
    <mergeCell ref="V9:Y9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B6:E7"/>
    <mergeCell ref="F6:I7"/>
    <mergeCell ref="J6:M7"/>
    <mergeCell ref="N6:Q6"/>
    <mergeCell ref="R6:U6"/>
    <mergeCell ref="V6:Y6"/>
  </mergeCells>
  <phoneticPr fontId="3"/>
  <pageMargins left="0.98425196850393704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V35"/>
  <sheetViews>
    <sheetView topLeftCell="A4" zoomScale="85" zoomScaleNormal="85" workbookViewId="0">
      <selection activeCell="AS23" sqref="AS23"/>
    </sheetView>
  </sheetViews>
  <sheetFormatPr defaultColWidth="2.625" defaultRowHeight="20.100000000000001" customHeight="1" x14ac:dyDescent="0.15"/>
  <cols>
    <col min="1" max="2" width="2.625" style="12"/>
    <col min="3" max="3" width="2.625" style="12" customWidth="1"/>
    <col min="4" max="5" width="2.625" style="12"/>
    <col min="6" max="7" width="2.625" style="13" customWidth="1"/>
    <col min="8" max="9" width="2.625" style="13"/>
    <col min="10" max="33" width="2.625" style="12"/>
    <col min="34" max="34" width="6.125" style="12" bestFit="1" customWidth="1"/>
    <col min="35" max="36" width="2.625" style="12"/>
    <col min="37" max="37" width="14.875" style="12" bestFit="1" customWidth="1"/>
    <col min="38" max="38" width="9.625" style="12" bestFit="1" customWidth="1"/>
    <col min="39" max="39" width="8.75" style="12" bestFit="1" customWidth="1"/>
    <col min="40" max="40" width="7.875" style="12" bestFit="1" customWidth="1"/>
    <col min="41" max="41" width="2.625" style="12"/>
    <col min="42" max="42" width="2.625" style="12" customWidth="1"/>
    <col min="43" max="16384" width="2.625" style="12"/>
  </cols>
  <sheetData>
    <row r="1" spans="1:48" s="1" customFormat="1" ht="20.100000000000001" customHeight="1" x14ac:dyDescent="0.15">
      <c r="A1" s="1" t="str">
        <f ca="1">RIGHT(CELL("filename",A1),LEN(CELL("filename",A1))-FIND("]",CELL("filename",A1)))</f>
        <v>応力計算(水平リング梁)</v>
      </c>
      <c r="F1" s="2"/>
      <c r="G1" s="2"/>
      <c r="H1" s="2"/>
      <c r="I1" s="2"/>
    </row>
    <row r="2" spans="1:48" s="14" customFormat="1" ht="20.100000000000001" customHeight="1" x14ac:dyDescent="0.15">
      <c r="F2" s="15"/>
      <c r="G2" s="15"/>
      <c r="H2" s="15"/>
      <c r="I2" s="15"/>
    </row>
    <row r="3" spans="1:48" s="34" customFormat="1" ht="20.100000000000001" customHeight="1" x14ac:dyDescent="0.15">
      <c r="B3" s="34" t="s">
        <v>12</v>
      </c>
      <c r="F3" s="36"/>
      <c r="G3" s="36"/>
      <c r="H3" s="36"/>
      <c r="I3" s="36"/>
    </row>
    <row r="4" spans="1:48" s="34" customFormat="1" ht="20.100000000000001" customHeight="1" x14ac:dyDescent="0.15">
      <c r="F4" s="36"/>
      <c r="G4" s="36"/>
      <c r="H4" s="36"/>
      <c r="I4" s="36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ht="20.100000000000001" customHeight="1" x14ac:dyDescent="0.15">
      <c r="F5" s="12"/>
      <c r="G5" s="12"/>
      <c r="H5" s="12"/>
      <c r="I5" s="12"/>
      <c r="J5" s="139">
        <v>500</v>
      </c>
      <c r="K5" s="139"/>
      <c r="L5" s="139"/>
      <c r="M5" s="139"/>
      <c r="N5" s="139"/>
      <c r="O5" s="139"/>
      <c r="P5" s="139"/>
    </row>
    <row r="6" spans="1:48" ht="20.100000000000001" customHeight="1" x14ac:dyDescent="0.15">
      <c r="E6" s="140" t="s">
        <v>11</v>
      </c>
      <c r="F6" s="140"/>
      <c r="G6" s="140"/>
      <c r="H6" s="140"/>
      <c r="I6" s="141"/>
      <c r="J6" s="142">
        <v>100</v>
      </c>
      <c r="K6" s="143"/>
      <c r="L6" s="144">
        <f>J5-J6-O6</f>
        <v>300</v>
      </c>
      <c r="M6" s="144"/>
      <c r="N6" s="144"/>
      <c r="O6" s="145">
        <v>100</v>
      </c>
      <c r="P6" s="146"/>
    </row>
    <row r="7" spans="1:48" ht="20.100000000000001" customHeight="1" x14ac:dyDescent="0.15">
      <c r="E7" s="39"/>
      <c r="F7" s="39"/>
      <c r="G7" s="39"/>
      <c r="H7" s="39"/>
      <c r="I7" s="40"/>
      <c r="J7" s="41"/>
      <c r="K7" s="41"/>
      <c r="L7" s="54"/>
      <c r="M7" s="42"/>
      <c r="N7" s="42"/>
      <c r="O7" s="43"/>
      <c r="P7" s="43"/>
    </row>
    <row r="8" spans="1:48" ht="9.75" customHeight="1" x14ac:dyDescent="0.15">
      <c r="E8" s="39"/>
      <c r="F8" s="39"/>
      <c r="G8" s="39"/>
      <c r="H8" s="39"/>
      <c r="I8" s="40"/>
      <c r="J8" s="15"/>
      <c r="K8" s="15"/>
      <c r="L8" s="15"/>
      <c r="M8" s="14"/>
      <c r="N8" s="14"/>
      <c r="O8" s="14"/>
      <c r="P8" s="14"/>
    </row>
    <row r="9" spans="1:48" ht="20.100000000000001" customHeight="1" x14ac:dyDescent="0.15">
      <c r="E9" s="39"/>
      <c r="F9" s="39"/>
      <c r="G9" s="39"/>
      <c r="H9" s="39"/>
      <c r="I9" s="40"/>
      <c r="J9" s="47"/>
      <c r="K9" s="15"/>
      <c r="L9" s="15"/>
      <c r="M9" s="14"/>
      <c r="N9" s="14"/>
      <c r="O9" s="14"/>
      <c r="P9" s="48"/>
    </row>
    <row r="10" spans="1:48" ht="20.100000000000001" customHeight="1" x14ac:dyDescent="0.15">
      <c r="F10" s="12"/>
      <c r="G10" s="12"/>
      <c r="H10" s="12"/>
      <c r="I10" s="12"/>
      <c r="J10" s="83"/>
      <c r="K10" s="84"/>
      <c r="L10" s="84"/>
      <c r="M10" s="84"/>
      <c r="N10" s="84"/>
      <c r="O10" s="84"/>
      <c r="P10" s="85"/>
    </row>
    <row r="11" spans="1:48" ht="15" customHeight="1" thickBot="1" x14ac:dyDescent="0.2">
      <c r="E11" s="116">
        <v>700</v>
      </c>
      <c r="F11" s="117">
        <v>100</v>
      </c>
      <c r="G11" s="44"/>
      <c r="H11" s="42"/>
      <c r="I11" s="12"/>
      <c r="J11" s="56"/>
      <c r="K11" s="122"/>
      <c r="L11" s="122"/>
      <c r="M11" s="122"/>
      <c r="N11" s="122"/>
      <c r="O11" s="122"/>
      <c r="P11" s="57"/>
    </row>
    <row r="12" spans="1:48" ht="6" customHeight="1" thickTop="1" x14ac:dyDescent="0.15">
      <c r="E12" s="116"/>
      <c r="F12" s="118"/>
      <c r="G12" s="45"/>
      <c r="H12" s="46"/>
      <c r="I12" s="12"/>
      <c r="J12" s="58"/>
      <c r="K12" s="125" t="s">
        <v>16</v>
      </c>
      <c r="L12" s="126"/>
      <c r="M12" s="59"/>
      <c r="N12" s="129" t="s">
        <v>16</v>
      </c>
      <c r="O12" s="130"/>
      <c r="P12" s="60"/>
      <c r="Q12" s="147" t="s">
        <v>97</v>
      </c>
    </row>
    <row r="13" spans="1:48" ht="6" customHeight="1" x14ac:dyDescent="0.15">
      <c r="E13" s="116"/>
      <c r="F13" s="133">
        <v>500</v>
      </c>
      <c r="G13" s="49"/>
      <c r="H13" s="119" t="s">
        <v>22</v>
      </c>
      <c r="I13" s="124" t="s">
        <v>97</v>
      </c>
      <c r="J13" s="58"/>
      <c r="K13" s="127"/>
      <c r="L13" s="128"/>
      <c r="M13" s="61"/>
      <c r="N13" s="131"/>
      <c r="O13" s="132"/>
      <c r="P13" s="60"/>
      <c r="Q13" s="147"/>
      <c r="R13" s="120" t="s">
        <v>20</v>
      </c>
    </row>
    <row r="14" spans="1:48" ht="20.100000000000001" customHeight="1" x14ac:dyDescent="0.15">
      <c r="E14" s="116"/>
      <c r="F14" s="133"/>
      <c r="G14" s="49"/>
      <c r="H14" s="120"/>
      <c r="I14" s="124"/>
      <c r="J14" s="58"/>
      <c r="K14" s="62"/>
      <c r="L14" s="63"/>
      <c r="M14" s="61"/>
      <c r="N14" s="61"/>
      <c r="O14" s="64"/>
      <c r="P14" s="60"/>
      <c r="Q14" s="147"/>
      <c r="R14" s="120"/>
      <c r="S14" s="50"/>
      <c r="T14" s="50"/>
      <c r="U14" s="50"/>
      <c r="V14" s="50"/>
      <c r="W14" s="50"/>
      <c r="X14" s="50"/>
    </row>
    <row r="15" spans="1:48" ht="20.100000000000001" customHeight="1" x14ac:dyDescent="0.15">
      <c r="E15" s="116"/>
      <c r="F15" s="133"/>
      <c r="G15" s="49"/>
      <c r="H15" s="120"/>
      <c r="I15" s="124"/>
      <c r="J15" s="58"/>
      <c r="K15" s="127" t="s">
        <v>95</v>
      </c>
      <c r="L15" s="128"/>
      <c r="M15" s="61"/>
      <c r="N15" s="131" t="s">
        <v>96</v>
      </c>
      <c r="O15" s="132"/>
      <c r="P15" s="60"/>
      <c r="Q15" s="147"/>
      <c r="R15" s="120"/>
      <c r="S15" s="50"/>
      <c r="T15" s="50"/>
      <c r="U15" s="50"/>
      <c r="V15" s="50"/>
      <c r="W15" s="50"/>
      <c r="X15" s="50"/>
    </row>
    <row r="16" spans="1:48" ht="20.100000000000001" customHeight="1" x14ac:dyDescent="0.15">
      <c r="E16" s="116"/>
      <c r="F16" s="133"/>
      <c r="G16" s="49"/>
      <c r="H16" s="120"/>
      <c r="I16" s="124"/>
      <c r="J16" s="58"/>
      <c r="K16" s="62"/>
      <c r="L16" s="63"/>
      <c r="M16" s="61"/>
      <c r="N16" s="61"/>
      <c r="O16" s="64"/>
      <c r="P16" s="60"/>
      <c r="Q16" s="147"/>
      <c r="R16" s="120"/>
    </row>
    <row r="17" spans="2:39" ht="6" customHeight="1" x14ac:dyDescent="0.15">
      <c r="E17" s="116"/>
      <c r="F17" s="133"/>
      <c r="G17" s="45"/>
      <c r="H17" s="121"/>
      <c r="I17" s="124"/>
      <c r="J17" s="58"/>
      <c r="K17" s="127" t="s">
        <v>16</v>
      </c>
      <c r="L17" s="128"/>
      <c r="M17" s="61"/>
      <c r="N17" s="131" t="s">
        <v>16</v>
      </c>
      <c r="O17" s="132"/>
      <c r="P17" s="60"/>
      <c r="Q17" s="147"/>
      <c r="R17" s="120"/>
    </row>
    <row r="18" spans="2:39" ht="6" customHeight="1" thickBot="1" x14ac:dyDescent="0.2">
      <c r="E18" s="116"/>
      <c r="F18" s="118">
        <v>100</v>
      </c>
      <c r="G18" s="49"/>
      <c r="H18" s="14"/>
      <c r="I18" s="12"/>
      <c r="J18" s="58"/>
      <c r="K18" s="134"/>
      <c r="L18" s="135"/>
      <c r="M18" s="65"/>
      <c r="N18" s="136"/>
      <c r="O18" s="137"/>
      <c r="P18" s="60"/>
      <c r="Q18" s="147"/>
    </row>
    <row r="19" spans="2:39" ht="15" customHeight="1" thickTop="1" x14ac:dyDescent="0.15">
      <c r="E19" s="116"/>
      <c r="F19" s="138"/>
      <c r="G19" s="45"/>
      <c r="H19" s="46"/>
      <c r="I19" s="12"/>
      <c r="J19" s="66"/>
      <c r="K19" s="123" t="s">
        <v>69</v>
      </c>
      <c r="L19" s="123"/>
      <c r="M19" s="123"/>
      <c r="N19" s="123"/>
      <c r="O19" s="123"/>
      <c r="P19" s="67"/>
      <c r="T19" s="50"/>
      <c r="U19" s="50"/>
      <c r="V19" s="50"/>
      <c r="W19" s="50"/>
      <c r="X19" s="50"/>
    </row>
    <row r="20" spans="2:39" ht="15" customHeight="1" x14ac:dyDescent="0.15">
      <c r="E20" s="51"/>
      <c r="F20" s="52"/>
      <c r="G20" s="14"/>
      <c r="H20" s="14"/>
      <c r="I20" s="12"/>
      <c r="J20" s="41"/>
      <c r="K20" s="53"/>
      <c r="L20" s="53"/>
      <c r="M20" s="14" t="s">
        <v>70</v>
      </c>
      <c r="N20" s="53"/>
      <c r="O20" s="53"/>
      <c r="P20" s="43"/>
      <c r="T20" s="50"/>
      <c r="U20" s="50"/>
      <c r="V20" s="50"/>
      <c r="W20" s="50"/>
      <c r="X20" s="50"/>
    </row>
    <row r="21" spans="2:39" ht="15" customHeight="1" x14ac:dyDescent="0.15">
      <c r="E21" s="51"/>
      <c r="F21" s="52"/>
      <c r="G21" s="14"/>
      <c r="H21" s="14"/>
      <c r="I21" s="12"/>
      <c r="J21" s="47"/>
      <c r="K21" s="40"/>
      <c r="L21" s="40"/>
      <c r="M21" s="14" t="s">
        <v>70</v>
      </c>
      <c r="N21" s="40"/>
      <c r="O21" s="40"/>
      <c r="P21" s="48"/>
      <c r="T21" s="50"/>
      <c r="U21" s="50"/>
      <c r="V21" s="50"/>
      <c r="W21" s="50"/>
      <c r="X21" s="50"/>
    </row>
    <row r="22" spans="2:39" ht="20.100000000000001" customHeight="1" x14ac:dyDescent="0.15">
      <c r="F22" s="12"/>
      <c r="G22" s="12"/>
      <c r="H22" s="12"/>
      <c r="I22" s="12"/>
      <c r="J22" s="14"/>
      <c r="K22" s="14"/>
      <c r="L22" s="14"/>
      <c r="M22" s="14" t="s">
        <v>70</v>
      </c>
      <c r="N22" s="14"/>
      <c r="O22" s="14"/>
      <c r="P22" s="14"/>
      <c r="R22" s="115" t="s">
        <v>18</v>
      </c>
      <c r="S22" s="115"/>
      <c r="T22" s="115"/>
      <c r="U22" s="115"/>
      <c r="V22" s="115"/>
      <c r="W22" s="50"/>
    </row>
    <row r="23" spans="2:39" ht="20.100000000000001" customHeight="1" x14ac:dyDescent="0.15">
      <c r="F23" s="12"/>
      <c r="G23" s="12"/>
      <c r="H23" s="12"/>
      <c r="I23" s="12"/>
      <c r="M23" s="12" t="s">
        <v>21</v>
      </c>
      <c r="N23" s="12" t="s">
        <v>17</v>
      </c>
      <c r="O23" s="12" t="s">
        <v>17</v>
      </c>
      <c r="P23" s="12" t="s">
        <v>17</v>
      </c>
      <c r="Q23" s="12" t="s">
        <v>17</v>
      </c>
      <c r="R23" s="114" t="str">
        <f>VLOOKUP(AK23,せん断力の照査!D34:N37,5)</f>
        <v>2-D19＠125</v>
      </c>
      <c r="S23" s="114"/>
      <c r="T23" s="114"/>
      <c r="U23" s="114"/>
      <c r="V23" s="114"/>
      <c r="AK23" s="12" t="s">
        <v>102</v>
      </c>
    </row>
    <row r="24" spans="2:39" ht="20.100000000000001" customHeight="1" x14ac:dyDescent="0.15">
      <c r="B24" s="34" t="s">
        <v>13</v>
      </c>
    </row>
    <row r="25" spans="2:39" s="34" customFormat="1" ht="20.100000000000001" customHeight="1" x14ac:dyDescent="0.15">
      <c r="B25" s="34" t="s">
        <v>9</v>
      </c>
      <c r="F25" s="36"/>
      <c r="G25" s="36"/>
      <c r="H25" s="36"/>
      <c r="I25" s="36"/>
    </row>
    <row r="26" spans="2:39" ht="20.100000000000001" customHeight="1" x14ac:dyDescent="0.15">
      <c r="B26" s="80" t="s">
        <v>10</v>
      </c>
      <c r="C26" s="81"/>
      <c r="D26" s="81"/>
      <c r="E26" s="82"/>
      <c r="F26" s="86" t="s">
        <v>0</v>
      </c>
      <c r="G26" s="87"/>
      <c r="H26" s="87"/>
      <c r="I26" s="88"/>
      <c r="J26" s="80" t="s">
        <v>1</v>
      </c>
      <c r="K26" s="81"/>
      <c r="L26" s="81"/>
      <c r="M26" s="82"/>
      <c r="N26" s="92" t="s">
        <v>2</v>
      </c>
      <c r="O26" s="93"/>
      <c r="P26" s="93"/>
      <c r="Q26" s="94"/>
      <c r="R26" s="80" t="s">
        <v>3</v>
      </c>
      <c r="S26" s="81"/>
      <c r="T26" s="81"/>
      <c r="U26" s="82"/>
      <c r="V26" s="80" t="s">
        <v>4</v>
      </c>
      <c r="W26" s="81"/>
      <c r="X26" s="81"/>
      <c r="Y26" s="82"/>
    </row>
    <row r="27" spans="2:39" ht="20.100000000000001" customHeight="1" x14ac:dyDescent="0.15">
      <c r="B27" s="83"/>
      <c r="C27" s="84"/>
      <c r="D27" s="84"/>
      <c r="E27" s="85"/>
      <c r="F27" s="89"/>
      <c r="G27" s="90"/>
      <c r="H27" s="90"/>
      <c r="I27" s="91"/>
      <c r="J27" s="83"/>
      <c r="K27" s="84"/>
      <c r="L27" s="84"/>
      <c r="M27" s="85"/>
      <c r="N27" s="83" t="s">
        <v>5</v>
      </c>
      <c r="O27" s="84"/>
      <c r="P27" s="84"/>
      <c r="Q27" s="85"/>
      <c r="R27" s="83" t="s">
        <v>6</v>
      </c>
      <c r="S27" s="84"/>
      <c r="T27" s="84"/>
      <c r="U27" s="85"/>
      <c r="V27" s="83" t="s">
        <v>6</v>
      </c>
      <c r="W27" s="84"/>
      <c r="X27" s="84"/>
      <c r="Y27" s="85"/>
      <c r="AK27" s="55" t="s">
        <v>84</v>
      </c>
      <c r="AL27" s="55" t="s">
        <v>86</v>
      </c>
      <c r="AM27" s="55" t="s">
        <v>85</v>
      </c>
    </row>
    <row r="28" spans="2:39" ht="20.100000000000001" customHeight="1" x14ac:dyDescent="0.15">
      <c r="B28" s="101" t="str">
        <f>'２．断面力集計'!B8:E8</f>
        <v>外側</v>
      </c>
      <c r="C28" s="102"/>
      <c r="D28" s="102"/>
      <c r="E28" s="103"/>
      <c r="F28" s="101">
        <f>'２．断面力集計'!F8:I8</f>
        <v>24</v>
      </c>
      <c r="G28" s="102"/>
      <c r="H28" s="102"/>
      <c r="I28" s="103"/>
      <c r="J28" s="101" t="str">
        <f>'２．断面力集計'!J8:M8</f>
        <v>MAX</v>
      </c>
      <c r="K28" s="102"/>
      <c r="L28" s="102"/>
      <c r="M28" s="103"/>
      <c r="N28" s="101">
        <f>'２．断面力集計'!N8:Q8</f>
        <v>85.841999999999999</v>
      </c>
      <c r="O28" s="102"/>
      <c r="P28" s="102"/>
      <c r="Q28" s="103"/>
      <c r="R28" s="101">
        <f>'２．断面力集計'!R8:U8</f>
        <v>26.212</v>
      </c>
      <c r="S28" s="102"/>
      <c r="T28" s="102"/>
      <c r="U28" s="103"/>
      <c r="V28" s="101">
        <f>'２．断面力集計'!V8:Y8</f>
        <v>413.04599999999999</v>
      </c>
      <c r="W28" s="102"/>
      <c r="X28" s="102"/>
      <c r="Y28" s="103"/>
      <c r="AK28" s="73">
        <f>N28</f>
        <v>85.841999999999999</v>
      </c>
      <c r="AL28" s="55">
        <f>V28</f>
        <v>413.04599999999999</v>
      </c>
      <c r="AM28" s="55">
        <f>R28</f>
        <v>26.212</v>
      </c>
    </row>
    <row r="29" spans="2:39" ht="20.100000000000001" customHeight="1" x14ac:dyDescent="0.15">
      <c r="B29" s="101" t="str">
        <f>'２．断面力集計'!B9:E9</f>
        <v>内側</v>
      </c>
      <c r="C29" s="102"/>
      <c r="D29" s="102"/>
      <c r="E29" s="103"/>
      <c r="F29" s="101">
        <f>'２．断面力集計'!F9:I9</f>
        <v>39</v>
      </c>
      <c r="G29" s="102"/>
      <c r="H29" s="102"/>
      <c r="I29" s="103"/>
      <c r="J29" s="101" t="str">
        <f>'２．断面力集計'!J9:M9</f>
        <v>MIN</v>
      </c>
      <c r="K29" s="102"/>
      <c r="L29" s="102"/>
      <c r="M29" s="103"/>
      <c r="N29" s="101">
        <f>'２．断面力集計'!N9:Q9</f>
        <v>-93.013000000000005</v>
      </c>
      <c r="O29" s="102"/>
      <c r="P29" s="102"/>
      <c r="Q29" s="103"/>
      <c r="R29" s="101">
        <f>'２．断面力集計'!R9:U9</f>
        <v>0</v>
      </c>
      <c r="S29" s="102"/>
      <c r="T29" s="102"/>
      <c r="U29" s="103"/>
      <c r="V29" s="101">
        <f>'２．断面力集計'!V9:Y9</f>
        <v>331.01</v>
      </c>
      <c r="W29" s="102"/>
      <c r="X29" s="102"/>
      <c r="Y29" s="103"/>
      <c r="AK29" s="73">
        <f>N29</f>
        <v>-93.013000000000005</v>
      </c>
      <c r="AL29" s="55">
        <f>V29</f>
        <v>331.01</v>
      </c>
      <c r="AM29" s="55">
        <f>R29</f>
        <v>0</v>
      </c>
    </row>
    <row r="30" spans="2:39" ht="20.100000000000001" customHeight="1" x14ac:dyDescent="0.15"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AK30" s="73">
        <f>N34</f>
        <v>-2.754</v>
      </c>
      <c r="AL30" s="55">
        <f>V34</f>
        <v>367.33300000000003</v>
      </c>
      <c r="AM30" s="55">
        <f>R34</f>
        <v>135.04599999999999</v>
      </c>
    </row>
    <row r="31" spans="2:39" s="34" customFormat="1" ht="20.100000000000001" customHeight="1" x14ac:dyDescent="0.15">
      <c r="B31" s="34" t="s">
        <v>3</v>
      </c>
      <c r="F31" s="36"/>
      <c r="G31" s="36"/>
      <c r="H31" s="36"/>
      <c r="I31" s="3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AK31" s="12"/>
      <c r="AL31" s="12"/>
      <c r="AM31" s="12"/>
    </row>
    <row r="32" spans="2:39" ht="20.100000000000001" customHeight="1" x14ac:dyDescent="0.15">
      <c r="B32" s="80" t="s">
        <v>10</v>
      </c>
      <c r="C32" s="81"/>
      <c r="D32" s="81"/>
      <c r="E32" s="82"/>
      <c r="F32" s="86" t="s">
        <v>0</v>
      </c>
      <c r="G32" s="87"/>
      <c r="H32" s="87"/>
      <c r="I32" s="88"/>
      <c r="J32" s="80" t="s">
        <v>1</v>
      </c>
      <c r="K32" s="81"/>
      <c r="L32" s="81"/>
      <c r="M32" s="82"/>
      <c r="N32" s="111" t="s">
        <v>2</v>
      </c>
      <c r="O32" s="112"/>
      <c r="P32" s="112"/>
      <c r="Q32" s="113"/>
      <c r="R32" s="104" t="s">
        <v>3</v>
      </c>
      <c r="S32" s="105"/>
      <c r="T32" s="105"/>
      <c r="U32" s="106"/>
      <c r="V32" s="104" t="s">
        <v>4</v>
      </c>
      <c r="W32" s="105"/>
      <c r="X32" s="105"/>
      <c r="Y32" s="106"/>
    </row>
    <row r="33" spans="2:25" ht="20.100000000000001" customHeight="1" x14ac:dyDescent="0.15">
      <c r="B33" s="83"/>
      <c r="C33" s="84"/>
      <c r="D33" s="84"/>
      <c r="E33" s="85"/>
      <c r="F33" s="89"/>
      <c r="G33" s="90"/>
      <c r="H33" s="90"/>
      <c r="I33" s="91"/>
      <c r="J33" s="83"/>
      <c r="K33" s="84"/>
      <c r="L33" s="84"/>
      <c r="M33" s="85"/>
      <c r="N33" s="107" t="s">
        <v>5</v>
      </c>
      <c r="O33" s="108"/>
      <c r="P33" s="108"/>
      <c r="Q33" s="109"/>
      <c r="R33" s="107" t="s">
        <v>6</v>
      </c>
      <c r="S33" s="108"/>
      <c r="T33" s="108"/>
      <c r="U33" s="109"/>
      <c r="V33" s="107" t="s">
        <v>6</v>
      </c>
      <c r="W33" s="108"/>
      <c r="X33" s="108"/>
      <c r="Y33" s="109"/>
    </row>
    <row r="34" spans="2:25" ht="20.100000000000001" customHeight="1" x14ac:dyDescent="0.15">
      <c r="B34" s="101" t="str">
        <f>'２．断面力集計'!B14:E14</f>
        <v>内側</v>
      </c>
      <c r="C34" s="102"/>
      <c r="D34" s="102"/>
      <c r="E34" s="103"/>
      <c r="F34" s="101">
        <f>'２．断面力集計'!F14:I14</f>
        <v>46</v>
      </c>
      <c r="G34" s="102"/>
      <c r="H34" s="102"/>
      <c r="I34" s="103"/>
      <c r="J34" s="101" t="str">
        <f>'２．断面力集計'!J14:M14</f>
        <v>MAX</v>
      </c>
      <c r="K34" s="102"/>
      <c r="L34" s="102"/>
      <c r="M34" s="103"/>
      <c r="N34" s="101">
        <f>'２．断面力集計'!N14:Q14</f>
        <v>-2.754</v>
      </c>
      <c r="O34" s="102"/>
      <c r="P34" s="102"/>
      <c r="Q34" s="103"/>
      <c r="R34" s="101">
        <f>'２．断面力集計'!R14:U14</f>
        <v>135.04599999999999</v>
      </c>
      <c r="S34" s="102"/>
      <c r="T34" s="102"/>
      <c r="U34" s="103"/>
      <c r="V34" s="101">
        <f>'２．断面力集計'!V14:Y14</f>
        <v>367.33300000000003</v>
      </c>
      <c r="W34" s="102"/>
      <c r="X34" s="102"/>
      <c r="Y34" s="103"/>
    </row>
    <row r="35" spans="2:25" ht="20.100000000000001" customHeight="1" x14ac:dyDescent="0.15">
      <c r="B35" s="95"/>
      <c r="C35" s="96"/>
      <c r="D35" s="96"/>
      <c r="E35" s="97"/>
      <c r="F35" s="98"/>
      <c r="G35" s="99"/>
      <c r="H35" s="99"/>
      <c r="I35" s="100"/>
      <c r="J35" s="95"/>
      <c r="K35" s="96"/>
      <c r="L35" s="96"/>
      <c r="M35" s="97"/>
      <c r="N35" s="101"/>
      <c r="O35" s="102"/>
      <c r="P35" s="102"/>
      <c r="Q35" s="103"/>
      <c r="R35" s="101"/>
      <c r="S35" s="102"/>
      <c r="T35" s="102"/>
      <c r="U35" s="103"/>
      <c r="V35" s="110"/>
      <c r="W35" s="110"/>
      <c r="X35" s="110"/>
      <c r="Y35" s="110"/>
    </row>
  </sheetData>
  <mergeCells count="66">
    <mergeCell ref="R13:R17"/>
    <mergeCell ref="Q12:Q18"/>
    <mergeCell ref="V35:Y35"/>
    <mergeCell ref="B34:E34"/>
    <mergeCell ref="F34:I34"/>
    <mergeCell ref="J34:M34"/>
    <mergeCell ref="N34:Q34"/>
    <mergeCell ref="R34:U34"/>
    <mergeCell ref="V34:Y34"/>
    <mergeCell ref="B35:E35"/>
    <mergeCell ref="F35:I35"/>
    <mergeCell ref="J35:M35"/>
    <mergeCell ref="N35:Q35"/>
    <mergeCell ref="R35:U35"/>
    <mergeCell ref="V32:Y32"/>
    <mergeCell ref="N33:Q33"/>
    <mergeCell ref="J5:P5"/>
    <mergeCell ref="E6:I6"/>
    <mergeCell ref="J6:K6"/>
    <mergeCell ref="L6:N6"/>
    <mergeCell ref="O6:P6"/>
    <mergeCell ref="J10:P10"/>
    <mergeCell ref="E11:E19"/>
    <mergeCell ref="F11:F12"/>
    <mergeCell ref="H13:H17"/>
    <mergeCell ref="K11:O11"/>
    <mergeCell ref="K19:O19"/>
    <mergeCell ref="I13:I17"/>
    <mergeCell ref="K12:L13"/>
    <mergeCell ref="N12:O13"/>
    <mergeCell ref="F13:F17"/>
    <mergeCell ref="K17:L18"/>
    <mergeCell ref="N17:O18"/>
    <mergeCell ref="F18:F19"/>
    <mergeCell ref="K15:L15"/>
    <mergeCell ref="N15:O15"/>
    <mergeCell ref="R33:U33"/>
    <mergeCell ref="V33:Y33"/>
    <mergeCell ref="B29:E29"/>
    <mergeCell ref="F29:I29"/>
    <mergeCell ref="J29:M29"/>
    <mergeCell ref="N29:Q29"/>
    <mergeCell ref="R29:U29"/>
    <mergeCell ref="V29:Y29"/>
    <mergeCell ref="B32:E33"/>
    <mergeCell ref="F32:I33"/>
    <mergeCell ref="J32:M33"/>
    <mergeCell ref="N32:Q32"/>
    <mergeCell ref="R32:U32"/>
    <mergeCell ref="V28:Y28"/>
    <mergeCell ref="B26:E27"/>
    <mergeCell ref="F26:I27"/>
    <mergeCell ref="J26:M27"/>
    <mergeCell ref="N26:Q26"/>
    <mergeCell ref="R26:U26"/>
    <mergeCell ref="B28:E28"/>
    <mergeCell ref="F28:I28"/>
    <mergeCell ref="J28:M28"/>
    <mergeCell ref="N28:Q28"/>
    <mergeCell ref="R28:U28"/>
    <mergeCell ref="R23:V23"/>
    <mergeCell ref="R22:V22"/>
    <mergeCell ref="V26:Y26"/>
    <mergeCell ref="N27:Q27"/>
    <mergeCell ref="R27:U27"/>
    <mergeCell ref="V27:Y27"/>
  </mergeCells>
  <phoneticPr fontId="3"/>
  <pageMargins left="0.98425196850393704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T39"/>
  <sheetViews>
    <sheetView tabSelected="1" zoomScale="85" zoomScaleNormal="85" workbookViewId="0">
      <selection activeCell="BR9" sqref="BR9"/>
    </sheetView>
  </sheetViews>
  <sheetFormatPr defaultColWidth="2.625" defaultRowHeight="20.100000000000001" customHeight="1" x14ac:dyDescent="0.15"/>
  <cols>
    <col min="1" max="2" width="2.625" style="12"/>
    <col min="3" max="3" width="2.625" style="12" customWidth="1"/>
    <col min="4" max="5" width="2.625" style="12"/>
    <col min="6" max="7" width="2.625" style="13" customWidth="1"/>
    <col min="8" max="9" width="2.625" style="13"/>
    <col min="10" max="36" width="2.625" style="12"/>
    <col min="37" max="37" width="3.375" style="12" bestFit="1" customWidth="1"/>
    <col min="38" max="41" width="2.625" style="12"/>
    <col min="42" max="42" width="2.625" style="12" customWidth="1"/>
    <col min="43" max="43" width="4.375" style="12" bestFit="1" customWidth="1"/>
    <col min="44" max="44" width="6.125" style="12" bestFit="1" customWidth="1"/>
    <col min="45" max="45" width="2.625" style="12"/>
    <col min="46" max="46" width="7.875" style="12" bestFit="1" customWidth="1"/>
    <col min="47" max="16384" width="2.625" style="12"/>
  </cols>
  <sheetData>
    <row r="1" spans="1:23" s="1" customFormat="1" ht="20.100000000000001" customHeight="1" x14ac:dyDescent="0.15">
      <c r="A1" s="1" t="str">
        <f ca="1">RIGHT(CELL("filename",A1),LEN(CELL("filename",A1))-FIND("]",CELL("filename",A1)))</f>
        <v>せん断力の照査</v>
      </c>
      <c r="F1" s="2"/>
      <c r="G1" s="2"/>
      <c r="H1" s="2"/>
      <c r="I1" s="2"/>
    </row>
    <row r="2" spans="1:23" s="14" customFormat="1" ht="20.100000000000001" customHeight="1" x14ac:dyDescent="0.15">
      <c r="F2" s="15"/>
      <c r="G2" s="15"/>
      <c r="H2" s="15"/>
      <c r="I2" s="15"/>
    </row>
    <row r="3" spans="1:23" s="4" customFormat="1" ht="20.100000000000001" customHeight="1" x14ac:dyDescent="0.15">
      <c r="C3" s="4" t="s">
        <v>75</v>
      </c>
      <c r="D3" s="4" t="s">
        <v>33</v>
      </c>
      <c r="H3" s="18"/>
      <c r="I3" s="18"/>
      <c r="J3" s="18"/>
      <c r="L3" s="19"/>
      <c r="M3" s="19"/>
      <c r="O3" s="17"/>
      <c r="P3" s="17"/>
    </row>
    <row r="4" spans="1:23" s="4" customFormat="1" ht="20.100000000000001" customHeight="1" x14ac:dyDescent="0.15">
      <c r="D4" s="4" t="s">
        <v>34</v>
      </c>
      <c r="H4" s="18"/>
      <c r="I4" s="18"/>
      <c r="J4" s="18"/>
      <c r="L4" s="19"/>
      <c r="M4" s="19"/>
      <c r="O4" s="21" t="s">
        <v>27</v>
      </c>
      <c r="P4" s="17" t="s">
        <v>26</v>
      </c>
      <c r="Q4" s="148">
        <v>700</v>
      </c>
      <c r="R4" s="148"/>
      <c r="S4" s="148"/>
      <c r="T4" s="4" t="s">
        <v>35</v>
      </c>
    </row>
    <row r="5" spans="1:23" s="4" customFormat="1" ht="20.100000000000001" customHeight="1" x14ac:dyDescent="0.15">
      <c r="D5" s="4" t="s">
        <v>36</v>
      </c>
      <c r="H5" s="18"/>
      <c r="I5" s="18"/>
      <c r="J5" s="18"/>
      <c r="L5" s="19"/>
      <c r="M5" s="19"/>
      <c r="O5" s="21" t="s">
        <v>37</v>
      </c>
      <c r="P5" s="17" t="s">
        <v>26</v>
      </c>
      <c r="Q5" s="148">
        <v>400</v>
      </c>
      <c r="R5" s="148"/>
      <c r="S5" s="148"/>
      <c r="T5" s="4" t="s">
        <v>35</v>
      </c>
    </row>
    <row r="6" spans="1:23" s="4" customFormat="1" ht="20.100000000000001" customHeight="1" x14ac:dyDescent="0.15">
      <c r="D6" s="4" t="s">
        <v>38</v>
      </c>
      <c r="H6" s="18"/>
      <c r="I6" s="18"/>
      <c r="J6" s="18"/>
      <c r="L6" s="19"/>
      <c r="M6" s="19"/>
      <c r="O6" s="21" t="s">
        <v>39</v>
      </c>
      <c r="P6" s="17" t="s">
        <v>26</v>
      </c>
      <c r="Q6" s="149">
        <f>'応力計算(水平リング梁)'!AM30</f>
        <v>135.04599999999999</v>
      </c>
      <c r="R6" s="148"/>
      <c r="S6" s="148"/>
      <c r="T6" s="4" t="s">
        <v>40</v>
      </c>
    </row>
    <row r="7" spans="1:23" s="4" customFormat="1" ht="20.100000000000001" customHeight="1" x14ac:dyDescent="0.15">
      <c r="D7" s="4" t="s">
        <v>41</v>
      </c>
      <c r="H7" s="18"/>
      <c r="I7" s="18"/>
      <c r="J7" s="18"/>
      <c r="L7" s="19"/>
      <c r="M7" s="19"/>
      <c r="O7" s="21" t="s">
        <v>42</v>
      </c>
      <c r="P7" s="17" t="s">
        <v>26</v>
      </c>
      <c r="Q7" s="148">
        <v>0.45</v>
      </c>
      <c r="R7" s="148"/>
      <c r="S7" s="148"/>
      <c r="T7" s="4" t="s">
        <v>43</v>
      </c>
    </row>
    <row r="8" spans="1:23" s="4" customFormat="1" ht="20.100000000000001" customHeight="1" x14ac:dyDescent="0.15">
      <c r="D8" s="4" t="s">
        <v>44</v>
      </c>
      <c r="H8" s="18"/>
      <c r="I8" s="18"/>
      <c r="J8" s="18"/>
      <c r="L8" s="19"/>
      <c r="M8" s="19"/>
      <c r="O8" s="21" t="s">
        <v>45</v>
      </c>
      <c r="P8" s="17" t="s">
        <v>26</v>
      </c>
      <c r="Q8" s="148">
        <v>160</v>
      </c>
      <c r="R8" s="148"/>
      <c r="S8" s="148"/>
      <c r="T8" s="4" t="s">
        <v>43</v>
      </c>
    </row>
    <row r="9" spans="1:23" s="4" customFormat="1" ht="20.100000000000001" customHeight="1" x14ac:dyDescent="0.15">
      <c r="D9" s="4" t="s">
        <v>46</v>
      </c>
      <c r="H9" s="18"/>
      <c r="I9" s="18"/>
      <c r="J9" s="18"/>
      <c r="L9" s="19"/>
      <c r="M9" s="19"/>
      <c r="O9" s="21" t="s">
        <v>47</v>
      </c>
      <c r="P9" s="17" t="s">
        <v>26</v>
      </c>
      <c r="Q9" s="148">
        <v>125</v>
      </c>
      <c r="R9" s="148"/>
      <c r="S9" s="148"/>
      <c r="T9" s="4" t="s">
        <v>35</v>
      </c>
    </row>
    <row r="10" spans="1:23" s="4" customFormat="1" ht="20.100000000000001" customHeight="1" x14ac:dyDescent="0.15">
      <c r="D10" s="4" t="s">
        <v>48</v>
      </c>
      <c r="H10" s="18"/>
      <c r="I10" s="18"/>
      <c r="J10" s="18"/>
      <c r="L10" s="19"/>
      <c r="M10" s="19"/>
      <c r="O10" s="21" t="s">
        <v>49</v>
      </c>
      <c r="P10" s="17" t="s">
        <v>26</v>
      </c>
      <c r="Q10" s="151">
        <v>0.9113</v>
      </c>
      <c r="R10" s="151"/>
      <c r="S10" s="151"/>
    </row>
    <row r="11" spans="1:23" s="4" customFormat="1" ht="20.100000000000001" customHeight="1" x14ac:dyDescent="0.15">
      <c r="H11" s="18"/>
      <c r="I11" s="18"/>
      <c r="J11" s="18"/>
      <c r="L11" s="19"/>
      <c r="M11" s="19"/>
      <c r="O11" s="21"/>
      <c r="P11" s="17"/>
      <c r="Q11" s="16"/>
      <c r="R11" s="16"/>
      <c r="S11" s="16"/>
    </row>
    <row r="12" spans="1:23" s="4" customFormat="1" ht="20.100000000000001" customHeight="1" x14ac:dyDescent="0.15">
      <c r="C12" s="4" t="s">
        <v>76</v>
      </c>
      <c r="D12" s="4" t="s">
        <v>50</v>
      </c>
      <c r="H12" s="18"/>
      <c r="I12" s="18"/>
      <c r="J12" s="18"/>
      <c r="L12" s="19"/>
      <c r="M12" s="19"/>
      <c r="O12" s="17"/>
      <c r="P12" s="17"/>
    </row>
    <row r="13" spans="1:23" s="4" customFormat="1" ht="20.100000000000001" customHeight="1" x14ac:dyDescent="0.15">
      <c r="F13" s="4" t="s">
        <v>51</v>
      </c>
      <c r="G13" s="4" t="s">
        <v>25</v>
      </c>
      <c r="H13" s="152">
        <f>Q6</f>
        <v>135.04599999999999</v>
      </c>
      <c r="I13" s="152"/>
      <c r="J13" s="152"/>
      <c r="K13" s="4" t="s">
        <v>40</v>
      </c>
      <c r="L13" s="5"/>
      <c r="M13" s="5"/>
      <c r="N13" s="5"/>
      <c r="O13" s="5"/>
    </row>
    <row r="14" spans="1:23" s="4" customFormat="1" ht="20.100000000000001" customHeight="1" x14ac:dyDescent="0.15">
      <c r="F14" s="4" t="s">
        <v>52</v>
      </c>
      <c r="G14" s="4" t="s">
        <v>25</v>
      </c>
      <c r="H14" s="6" t="s">
        <v>53</v>
      </c>
      <c r="I14" s="17"/>
      <c r="J14" s="17"/>
      <c r="L14" s="5"/>
      <c r="M14" s="5"/>
    </row>
    <row r="15" spans="1:23" s="4" customFormat="1" ht="20.100000000000001" customHeight="1" x14ac:dyDescent="0.15">
      <c r="G15" s="4" t="s">
        <v>25</v>
      </c>
      <c r="H15" s="159">
        <f>H13*1000</f>
        <v>135046</v>
      </c>
      <c r="I15" s="159"/>
      <c r="J15" s="159"/>
      <c r="K15" s="4" t="s">
        <v>54</v>
      </c>
      <c r="L15" s="5" t="s">
        <v>23</v>
      </c>
      <c r="M15" s="5" t="s">
        <v>24</v>
      </c>
      <c r="N15" s="148">
        <f>Q4</f>
        <v>700</v>
      </c>
      <c r="O15" s="148"/>
      <c r="P15" s="4" t="s">
        <v>29</v>
      </c>
      <c r="Q15" s="150">
        <f>Q10</f>
        <v>0.9113</v>
      </c>
      <c r="R15" s="150"/>
      <c r="S15" s="150"/>
      <c r="T15" s="4" t="s">
        <v>55</v>
      </c>
      <c r="U15" s="148">
        <f>Q5</f>
        <v>400</v>
      </c>
      <c r="V15" s="148"/>
      <c r="W15" s="4" t="s">
        <v>56</v>
      </c>
    </row>
    <row r="16" spans="1:23" s="4" customFormat="1" ht="20.100000000000001" customHeight="1" x14ac:dyDescent="0.15">
      <c r="G16" s="4" t="s">
        <v>25</v>
      </c>
      <c r="H16" s="155">
        <f>H15/(N15*Q15*U15)</f>
        <v>0.52925177532880818</v>
      </c>
      <c r="I16" s="155"/>
      <c r="J16" s="155"/>
      <c r="K16" s="4" t="str">
        <f>IF(H16&lt;O16,"＜","＞")</f>
        <v>＞</v>
      </c>
      <c r="L16" s="156" t="s">
        <v>57</v>
      </c>
      <c r="M16" s="156"/>
      <c r="N16" s="4" t="s">
        <v>25</v>
      </c>
      <c r="O16" s="148">
        <f>Q7</f>
        <v>0.45</v>
      </c>
      <c r="P16" s="148"/>
      <c r="Q16" s="4" t="s">
        <v>43</v>
      </c>
      <c r="T16" s="4" t="s">
        <v>32</v>
      </c>
      <c r="V16" s="4" t="str">
        <f>IF(K16="＜","OK","NG")</f>
        <v>NG</v>
      </c>
    </row>
    <row r="17" spans="3:42" s="4" customFormat="1" ht="20.100000000000001" customHeight="1" x14ac:dyDescent="0.15">
      <c r="H17" s="18"/>
      <c r="I17" s="18"/>
      <c r="J17" s="18"/>
      <c r="L17" s="19"/>
      <c r="M17" s="19"/>
      <c r="O17" s="17"/>
      <c r="P17" s="17"/>
    </row>
    <row r="18" spans="3:42" s="4" customFormat="1" ht="20.100000000000001" customHeight="1" x14ac:dyDescent="0.15">
      <c r="C18" s="4" t="s">
        <v>77</v>
      </c>
      <c r="D18" s="4" t="s">
        <v>58</v>
      </c>
      <c r="H18" s="18"/>
      <c r="I18" s="18"/>
      <c r="J18" s="18"/>
      <c r="L18" s="19"/>
      <c r="M18" s="19"/>
      <c r="O18" s="17"/>
      <c r="P18" s="17"/>
    </row>
    <row r="19" spans="3:42" s="4" customFormat="1" ht="20.100000000000001" customHeight="1" x14ac:dyDescent="0.15">
      <c r="D19" s="4" t="s">
        <v>59</v>
      </c>
      <c r="H19" s="18"/>
      <c r="I19" s="18"/>
      <c r="J19" s="18"/>
      <c r="L19" s="19"/>
      <c r="M19" s="19"/>
      <c r="O19" s="17"/>
      <c r="P19" s="17"/>
    </row>
    <row r="20" spans="3:42" s="4" customFormat="1" ht="20.100000000000001" customHeight="1" x14ac:dyDescent="0.15">
      <c r="F20" s="21" t="s">
        <v>60</v>
      </c>
      <c r="G20" s="4" t="s">
        <v>25</v>
      </c>
      <c r="H20" s="157">
        <v>0.5</v>
      </c>
      <c r="I20" s="157"/>
      <c r="J20" s="22" t="s">
        <v>29</v>
      </c>
      <c r="K20" s="158" t="s">
        <v>42</v>
      </c>
      <c r="L20" s="158"/>
      <c r="M20" s="19" t="s">
        <v>29</v>
      </c>
      <c r="N20" s="7" t="s">
        <v>27</v>
      </c>
      <c r="O20" s="20" t="s">
        <v>29</v>
      </c>
      <c r="P20" s="20" t="s">
        <v>61</v>
      </c>
      <c r="Q20" s="20" t="s">
        <v>29</v>
      </c>
      <c r="R20" s="20" t="s">
        <v>37</v>
      </c>
    </row>
    <row r="21" spans="3:42" s="4" customFormat="1" ht="20.100000000000001" customHeight="1" x14ac:dyDescent="0.15">
      <c r="G21" s="4" t="s">
        <v>25</v>
      </c>
      <c r="H21" s="157">
        <v>0.5</v>
      </c>
      <c r="I21" s="157"/>
      <c r="J21" s="22" t="s">
        <v>29</v>
      </c>
      <c r="K21" s="158">
        <f>Q7</f>
        <v>0.45</v>
      </c>
      <c r="L21" s="158"/>
      <c r="M21" s="19" t="s">
        <v>29</v>
      </c>
      <c r="N21" s="158">
        <f>Q4</f>
        <v>700</v>
      </c>
      <c r="O21" s="158"/>
      <c r="P21" s="20" t="s">
        <v>29</v>
      </c>
      <c r="Q21" s="157">
        <f>Q10</f>
        <v>0.9113</v>
      </c>
      <c r="R21" s="157"/>
      <c r="S21" s="20" t="s">
        <v>29</v>
      </c>
      <c r="T21" s="158">
        <f>Q5</f>
        <v>400</v>
      </c>
      <c r="U21" s="158"/>
    </row>
    <row r="22" spans="3:42" s="4" customFormat="1" ht="20.100000000000001" customHeight="1" x14ac:dyDescent="0.15">
      <c r="G22" s="4" t="s">
        <v>25</v>
      </c>
      <c r="H22" s="153">
        <f>H21*K21*N21*Q21*T21/1000</f>
        <v>57.411900000000003</v>
      </c>
      <c r="I22" s="153"/>
      <c r="J22" s="153"/>
      <c r="K22" s="154" t="s">
        <v>40</v>
      </c>
      <c r="L22" s="154"/>
      <c r="M22" s="19"/>
      <c r="N22" s="20"/>
      <c r="O22" s="20"/>
      <c r="P22" s="20"/>
      <c r="Q22" s="20"/>
      <c r="R22" s="20"/>
    </row>
    <row r="23" spans="3:42" s="4" customFormat="1" ht="20.100000000000001" customHeight="1" x14ac:dyDescent="0.15">
      <c r="D23" s="4" t="s">
        <v>62</v>
      </c>
      <c r="H23" s="18"/>
      <c r="I23" s="18"/>
      <c r="J23" s="18"/>
      <c r="L23" s="19"/>
      <c r="M23" s="19"/>
      <c r="O23" s="17"/>
      <c r="P23" s="17"/>
    </row>
    <row r="24" spans="3:42" s="4" customFormat="1" ht="20.100000000000001" customHeight="1" x14ac:dyDescent="0.15">
      <c r="F24" s="21" t="s">
        <v>63</v>
      </c>
      <c r="G24" s="4" t="s">
        <v>25</v>
      </c>
      <c r="H24" s="157" t="s">
        <v>64</v>
      </c>
      <c r="I24" s="157"/>
      <c r="J24" s="22" t="s">
        <v>31</v>
      </c>
      <c r="K24" s="158" t="s">
        <v>60</v>
      </c>
      <c r="L24" s="158"/>
      <c r="M24" s="19"/>
      <c r="N24" s="7"/>
      <c r="O24" s="20"/>
      <c r="P24" s="20"/>
    </row>
    <row r="25" spans="3:42" s="4" customFormat="1" ht="20.100000000000001" customHeight="1" x14ac:dyDescent="0.15">
      <c r="G25" s="4" t="s">
        <v>25</v>
      </c>
      <c r="H25" s="153">
        <f>Q6</f>
        <v>135.04599999999999</v>
      </c>
      <c r="I25" s="153"/>
      <c r="J25" s="153"/>
      <c r="K25" s="22" t="s">
        <v>31</v>
      </c>
      <c r="L25" s="160">
        <f>H22</f>
        <v>57.411900000000003</v>
      </c>
      <c r="M25" s="160"/>
      <c r="N25" s="160"/>
      <c r="O25" s="7"/>
      <c r="P25" s="20"/>
      <c r="Q25" s="20"/>
    </row>
    <row r="26" spans="3:42" s="4" customFormat="1" ht="20.100000000000001" customHeight="1" x14ac:dyDescent="0.15">
      <c r="G26" s="4" t="s">
        <v>25</v>
      </c>
      <c r="H26" s="153">
        <f>H25-L25</f>
        <v>77.634099999999989</v>
      </c>
      <c r="I26" s="153"/>
      <c r="J26" s="153"/>
      <c r="K26" s="154" t="s">
        <v>40</v>
      </c>
      <c r="L26" s="154"/>
      <c r="M26" s="19"/>
      <c r="N26" s="20"/>
      <c r="O26" s="20"/>
      <c r="P26" s="20"/>
      <c r="Q26" s="20"/>
      <c r="R26" s="20"/>
    </row>
    <row r="27" spans="3:42" s="4" customFormat="1" ht="20.100000000000001" customHeight="1" x14ac:dyDescent="0.15">
      <c r="D27" s="4" t="s">
        <v>65</v>
      </c>
      <c r="H27" s="18"/>
      <c r="I27" s="18"/>
      <c r="J27" s="18"/>
      <c r="L27" s="19"/>
      <c r="M27" s="19"/>
      <c r="O27" s="17"/>
      <c r="P27" s="17"/>
    </row>
    <row r="28" spans="3:42" s="4" customFormat="1" ht="20.100000000000001" customHeight="1" x14ac:dyDescent="0.15">
      <c r="E28" s="161" t="s">
        <v>66</v>
      </c>
      <c r="F28" s="161"/>
      <c r="G28" s="148" t="s">
        <v>25</v>
      </c>
      <c r="H28" s="8"/>
      <c r="I28" s="8"/>
      <c r="J28" s="162" t="s">
        <v>63</v>
      </c>
      <c r="K28" s="162"/>
      <c r="L28" s="9" t="s">
        <v>29</v>
      </c>
      <c r="M28" s="163" t="s">
        <v>28</v>
      </c>
      <c r="N28" s="163"/>
      <c r="O28" s="10"/>
      <c r="P28" s="7"/>
      <c r="Q28" s="20"/>
      <c r="R28" s="20"/>
    </row>
    <row r="29" spans="3:42" s="4" customFormat="1" ht="20.100000000000001" customHeight="1" x14ac:dyDescent="0.15">
      <c r="E29" s="161"/>
      <c r="F29" s="161"/>
      <c r="G29" s="148"/>
      <c r="H29" s="157" t="s">
        <v>45</v>
      </c>
      <c r="I29" s="157"/>
      <c r="J29" s="22" t="s">
        <v>29</v>
      </c>
      <c r="K29" s="158" t="s">
        <v>61</v>
      </c>
      <c r="L29" s="158"/>
      <c r="M29" s="22" t="s">
        <v>29</v>
      </c>
      <c r="N29" s="158" t="s">
        <v>37</v>
      </c>
      <c r="O29" s="158"/>
      <c r="P29" s="20"/>
    </row>
    <row r="30" spans="3:42" s="4" customFormat="1" ht="20.100000000000001" customHeight="1" x14ac:dyDescent="0.15">
      <c r="E30" s="161"/>
      <c r="F30" s="161"/>
      <c r="G30" s="148" t="s">
        <v>25</v>
      </c>
      <c r="H30" s="8"/>
      <c r="I30" s="164">
        <f>H26*1000</f>
        <v>77634.099999999991</v>
      </c>
      <c r="J30" s="164"/>
      <c r="K30" s="164"/>
      <c r="L30" s="9" t="s">
        <v>29</v>
      </c>
      <c r="M30" s="163">
        <f>Q9</f>
        <v>125</v>
      </c>
      <c r="N30" s="163"/>
      <c r="O30" s="10"/>
      <c r="P30" s="7"/>
      <c r="Q30" s="20"/>
      <c r="R30" s="20"/>
    </row>
    <row r="31" spans="3:42" s="4" customFormat="1" ht="20.100000000000001" customHeight="1" x14ac:dyDescent="0.15">
      <c r="E31" s="161"/>
      <c r="F31" s="161"/>
      <c r="G31" s="148"/>
      <c r="H31" s="148">
        <f>Q8</f>
        <v>160</v>
      </c>
      <c r="I31" s="148"/>
      <c r="J31" s="22" t="s">
        <v>29</v>
      </c>
      <c r="K31" s="157">
        <f>Q10</f>
        <v>0.9113</v>
      </c>
      <c r="L31" s="157"/>
      <c r="M31" s="22" t="s">
        <v>29</v>
      </c>
      <c r="N31" s="158">
        <f>Q5</f>
        <v>400</v>
      </c>
      <c r="O31" s="158"/>
      <c r="P31" s="20"/>
    </row>
    <row r="32" spans="3:42" s="4" customFormat="1" ht="20.100000000000001" customHeight="1" x14ac:dyDescent="0.15">
      <c r="G32" s="4" t="s">
        <v>25</v>
      </c>
      <c r="H32" s="165">
        <f>(I30*M30)/(H31*K31*N31)</f>
        <v>166.38768963294191</v>
      </c>
      <c r="I32" s="165"/>
      <c r="J32" s="165"/>
      <c r="K32" s="154" t="s">
        <v>67</v>
      </c>
      <c r="L32" s="154"/>
      <c r="M32" s="19"/>
      <c r="N32" s="20"/>
      <c r="O32" s="20"/>
      <c r="P32" s="20"/>
      <c r="Q32" s="20"/>
      <c r="R32" s="20"/>
      <c r="AP32" s="3"/>
    </row>
    <row r="33" spans="3:46" s="4" customFormat="1" ht="20.100000000000001" customHeight="1" x14ac:dyDescent="0.15">
      <c r="D33" s="4" t="s">
        <v>68</v>
      </c>
      <c r="H33" s="18"/>
      <c r="I33" s="18"/>
      <c r="J33" s="18"/>
      <c r="L33" s="19"/>
      <c r="M33" s="19"/>
      <c r="O33" s="17"/>
      <c r="P33" s="17"/>
      <c r="AP33" s="3"/>
      <c r="AT33" s="17">
        <v>2</v>
      </c>
    </row>
    <row r="34" spans="3:46" s="4" customFormat="1" ht="20.100000000000001" customHeight="1" x14ac:dyDescent="0.15">
      <c r="E34" s="161" t="s">
        <v>30</v>
      </c>
      <c r="F34" s="161"/>
      <c r="G34" s="11" t="s">
        <v>25</v>
      </c>
      <c r="H34" s="168" t="str">
        <f>AT33&amp;"-D13＠"&amp;M30</f>
        <v>2-D13＠125</v>
      </c>
      <c r="I34" s="168"/>
      <c r="J34" s="168"/>
      <c r="K34" s="168"/>
      <c r="L34" s="168"/>
      <c r="M34" s="168"/>
      <c r="N34" s="168"/>
      <c r="O34" s="17" t="s">
        <v>25</v>
      </c>
      <c r="P34" s="166">
        <f>AT34</f>
        <v>253.4</v>
      </c>
      <c r="Q34" s="148"/>
      <c r="R34" s="148"/>
      <c r="S34" s="4" t="s">
        <v>67</v>
      </c>
      <c r="U34" s="4" t="str">
        <f>IF(P34&gt;V34,"＞","＜")</f>
        <v>＞</v>
      </c>
      <c r="V34" s="167">
        <f>H32</f>
        <v>166.38768963294191</v>
      </c>
      <c r="W34" s="148"/>
      <c r="X34" s="148"/>
      <c r="Y34" s="4" t="s">
        <v>67</v>
      </c>
      <c r="AA34" s="4" t="s">
        <v>32</v>
      </c>
      <c r="AC34" s="4" t="str">
        <f>IF(U34="＞","OK","NG")</f>
        <v>OK</v>
      </c>
      <c r="AD34" s="17"/>
      <c r="AP34" s="12"/>
      <c r="AQ34" s="23" t="s">
        <v>71</v>
      </c>
      <c r="AR34" s="24">
        <v>126.7</v>
      </c>
      <c r="AS34" s="3"/>
      <c r="AT34" s="31">
        <f>AT33*AR34</f>
        <v>253.4</v>
      </c>
    </row>
    <row r="35" spans="3:46" s="4" customFormat="1" ht="20.100000000000001" customHeight="1" x14ac:dyDescent="0.15">
      <c r="E35" s="161" t="s">
        <v>30</v>
      </c>
      <c r="F35" s="161"/>
      <c r="G35" s="11" t="s">
        <v>25</v>
      </c>
      <c r="H35" s="168" t="str">
        <f>AT33&amp;"-D16＠"&amp;M30</f>
        <v>2-D16＠125</v>
      </c>
      <c r="I35" s="168"/>
      <c r="J35" s="168"/>
      <c r="K35" s="168"/>
      <c r="L35" s="168"/>
      <c r="M35" s="168"/>
      <c r="N35" s="168"/>
      <c r="O35" s="33" t="s">
        <v>25</v>
      </c>
      <c r="P35" s="166">
        <f t="shared" ref="P35:P37" si="0">AT35</f>
        <v>397.2</v>
      </c>
      <c r="Q35" s="148"/>
      <c r="R35" s="148"/>
      <c r="S35" s="4" t="s">
        <v>98</v>
      </c>
      <c r="U35" s="4" t="str">
        <f t="shared" ref="U35:U37" si="1">IF(P35&gt;V35,"＞","＜")</f>
        <v>＞</v>
      </c>
      <c r="V35" s="167">
        <f>H32</f>
        <v>166.38768963294191</v>
      </c>
      <c r="W35" s="148"/>
      <c r="X35" s="148"/>
      <c r="Y35" s="4" t="s">
        <v>98</v>
      </c>
      <c r="AA35" s="4" t="s">
        <v>32</v>
      </c>
      <c r="AC35" s="4" t="str">
        <f t="shared" ref="AC35:AC37" si="2">IF(U35="＞","OK","NG")</f>
        <v>OK</v>
      </c>
      <c r="AD35" s="33"/>
      <c r="AP35" s="12"/>
      <c r="AQ35" s="25" t="s">
        <v>72</v>
      </c>
      <c r="AR35" s="26">
        <v>198.6</v>
      </c>
      <c r="AS35" s="3"/>
      <c r="AT35" s="31">
        <f>AT33*AR35</f>
        <v>397.2</v>
      </c>
    </row>
    <row r="36" spans="3:46" s="4" customFormat="1" ht="20.100000000000001" customHeight="1" x14ac:dyDescent="0.15">
      <c r="C36" s="68"/>
      <c r="D36" s="69" t="s">
        <v>101</v>
      </c>
      <c r="E36" s="169" t="s">
        <v>30</v>
      </c>
      <c r="F36" s="169"/>
      <c r="G36" s="70" t="s">
        <v>25</v>
      </c>
      <c r="H36" s="170" t="str">
        <f>AT33&amp;"-D19＠"&amp;M30</f>
        <v>2-D19＠125</v>
      </c>
      <c r="I36" s="170"/>
      <c r="J36" s="170"/>
      <c r="K36" s="170"/>
      <c r="L36" s="170"/>
      <c r="M36" s="170"/>
      <c r="N36" s="170"/>
      <c r="O36" s="70" t="s">
        <v>25</v>
      </c>
      <c r="P36" s="171">
        <f t="shared" si="0"/>
        <v>573</v>
      </c>
      <c r="Q36" s="172"/>
      <c r="R36" s="172"/>
      <c r="S36" s="71" t="s">
        <v>99</v>
      </c>
      <c r="T36" s="71"/>
      <c r="U36" s="71" t="str">
        <f t="shared" si="1"/>
        <v>＞</v>
      </c>
      <c r="V36" s="173">
        <f>H32</f>
        <v>166.38768963294191</v>
      </c>
      <c r="W36" s="172"/>
      <c r="X36" s="172"/>
      <c r="Y36" s="71" t="s">
        <v>99</v>
      </c>
      <c r="Z36" s="71"/>
      <c r="AA36" s="71" t="s">
        <v>32</v>
      </c>
      <c r="AB36" s="71"/>
      <c r="AC36" s="71" t="str">
        <f t="shared" si="2"/>
        <v>OK</v>
      </c>
      <c r="AD36" s="72"/>
      <c r="AQ36" s="27" t="s">
        <v>73</v>
      </c>
      <c r="AR36" s="28">
        <v>286.5</v>
      </c>
      <c r="AS36" s="12"/>
      <c r="AT36" s="32">
        <f>AT33*AR36</f>
        <v>573</v>
      </c>
    </row>
    <row r="37" spans="3:46" ht="20.100000000000001" customHeight="1" x14ac:dyDescent="0.15">
      <c r="E37" s="161" t="s">
        <v>30</v>
      </c>
      <c r="F37" s="161"/>
      <c r="G37" s="11" t="s">
        <v>25</v>
      </c>
      <c r="H37" s="168" t="str">
        <f>AT33&amp;"-D22＠"&amp;M30</f>
        <v>2-D22＠125</v>
      </c>
      <c r="I37" s="168"/>
      <c r="J37" s="168"/>
      <c r="K37" s="168"/>
      <c r="L37" s="168"/>
      <c r="M37" s="168"/>
      <c r="N37" s="168"/>
      <c r="O37" s="33" t="s">
        <v>25</v>
      </c>
      <c r="P37" s="166">
        <f t="shared" si="0"/>
        <v>774.2</v>
      </c>
      <c r="Q37" s="148"/>
      <c r="R37" s="148"/>
      <c r="S37" s="4" t="s">
        <v>100</v>
      </c>
      <c r="T37" s="4"/>
      <c r="U37" s="4" t="str">
        <f t="shared" si="1"/>
        <v>＞</v>
      </c>
      <c r="V37" s="167">
        <f>H32</f>
        <v>166.38768963294191</v>
      </c>
      <c r="W37" s="148"/>
      <c r="X37" s="148"/>
      <c r="Y37" s="4" t="s">
        <v>100</v>
      </c>
      <c r="Z37" s="4"/>
      <c r="AA37" s="4" t="s">
        <v>32</v>
      </c>
      <c r="AB37" s="4"/>
      <c r="AC37" s="4" t="str">
        <f t="shared" si="2"/>
        <v>OK</v>
      </c>
      <c r="AD37" s="33"/>
      <c r="AQ37" s="29" t="s">
        <v>74</v>
      </c>
      <c r="AR37" s="30">
        <v>387.1</v>
      </c>
      <c r="AT37" s="32">
        <f>AT33*AR37</f>
        <v>774.2</v>
      </c>
    </row>
    <row r="38" spans="3:46" ht="20.100000000000001" customHeight="1" x14ac:dyDescent="0.15">
      <c r="C38" s="4"/>
      <c r="D38" s="4"/>
      <c r="AC38" s="4"/>
      <c r="AQ38" s="4"/>
      <c r="AR38" s="4"/>
      <c r="AS38" s="4"/>
      <c r="AT38" s="4"/>
    </row>
    <row r="39" spans="3:46" ht="20.100000000000001" customHeight="1" x14ac:dyDescent="0.15">
      <c r="C39" s="4"/>
      <c r="D39" s="4"/>
      <c r="AC39" s="4"/>
    </row>
  </sheetData>
  <mergeCells count="62">
    <mergeCell ref="E37:F37"/>
    <mergeCell ref="H37:N37"/>
    <mergeCell ref="P37:R37"/>
    <mergeCell ref="V37:X37"/>
    <mergeCell ref="E35:F35"/>
    <mergeCell ref="H35:N35"/>
    <mergeCell ref="P35:R35"/>
    <mergeCell ref="V35:X35"/>
    <mergeCell ref="E36:F36"/>
    <mergeCell ref="H36:N36"/>
    <mergeCell ref="P36:R36"/>
    <mergeCell ref="V36:X36"/>
    <mergeCell ref="H32:J32"/>
    <mergeCell ref="K32:L32"/>
    <mergeCell ref="E34:F34"/>
    <mergeCell ref="P34:R34"/>
    <mergeCell ref="V34:X34"/>
    <mergeCell ref="H34:N34"/>
    <mergeCell ref="E30:F31"/>
    <mergeCell ref="G30:G31"/>
    <mergeCell ref="I30:K30"/>
    <mergeCell ref="M30:N30"/>
    <mergeCell ref="H31:I31"/>
    <mergeCell ref="K31:L31"/>
    <mergeCell ref="N31:O31"/>
    <mergeCell ref="E28:F29"/>
    <mergeCell ref="G28:G29"/>
    <mergeCell ref="J28:K28"/>
    <mergeCell ref="M28:N28"/>
    <mergeCell ref="H29:I29"/>
    <mergeCell ref="K29:L29"/>
    <mergeCell ref="N29:O29"/>
    <mergeCell ref="H24:I24"/>
    <mergeCell ref="K24:L24"/>
    <mergeCell ref="H25:J25"/>
    <mergeCell ref="L25:N25"/>
    <mergeCell ref="H26:J26"/>
    <mergeCell ref="K26:L26"/>
    <mergeCell ref="H13:J13"/>
    <mergeCell ref="H22:J22"/>
    <mergeCell ref="K22:L22"/>
    <mergeCell ref="U15:V15"/>
    <mergeCell ref="H16:J16"/>
    <mergeCell ref="L16:M16"/>
    <mergeCell ref="O16:P16"/>
    <mergeCell ref="H20:I20"/>
    <mergeCell ref="K20:L20"/>
    <mergeCell ref="H15:J15"/>
    <mergeCell ref="N15:O15"/>
    <mergeCell ref="H21:I21"/>
    <mergeCell ref="K21:L21"/>
    <mergeCell ref="N21:O21"/>
    <mergeCell ref="Q21:R21"/>
    <mergeCell ref="T21:U21"/>
    <mergeCell ref="Q4:S4"/>
    <mergeCell ref="Q5:S5"/>
    <mergeCell ref="Q6:S6"/>
    <mergeCell ref="Q15:S15"/>
    <mergeCell ref="Q7:S7"/>
    <mergeCell ref="Q8:S8"/>
    <mergeCell ref="Q9:S9"/>
    <mergeCell ref="Q10:S10"/>
  </mergeCells>
  <phoneticPr fontId="3"/>
  <conditionalFormatting sqref="V16">
    <cfRule type="cellIs" dxfId="3" priority="3" operator="equal">
      <formula>"OK"</formula>
    </cfRule>
    <cfRule type="cellIs" priority="4" operator="equal">
      <formula>"OK"</formula>
    </cfRule>
    <cfRule type="cellIs" priority="5" operator="equal">
      <formula>"OK"</formula>
    </cfRule>
    <cfRule type="cellIs" dxfId="2" priority="8" operator="equal">
      <formula>"NG"</formula>
    </cfRule>
  </conditionalFormatting>
  <conditionalFormatting sqref="AC34:AC37">
    <cfRule type="cellIs" dxfId="1" priority="6" operator="equal">
      <formula>"OK"</formula>
    </cfRule>
    <cfRule type="cellIs" dxfId="0" priority="7" operator="equal">
      <formula>"NG"</formula>
    </cfRule>
  </conditionalFormatting>
  <pageMargins left="0.98425196850393704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断面力抽出</vt:lpstr>
      <vt:lpstr>１．作用荷重</vt:lpstr>
      <vt:lpstr>２．断面力集計</vt:lpstr>
      <vt:lpstr>応力計算(水平リング梁)</vt:lpstr>
      <vt:lpstr>せん断力の照査</vt:lpstr>
      <vt:lpstr>'１．作用荷重'!Print_Area</vt:lpstr>
      <vt:lpstr>'２．断面力集計'!Print_Area</vt:lpstr>
      <vt:lpstr>せん断力の照査!Print_Area</vt:lpstr>
      <vt:lpstr>'応力計算(水平リング梁)'!Print_Area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E31</dc:creator>
  <cp:lastModifiedBy>user</cp:lastModifiedBy>
  <cp:lastPrinted>2023-03-26T09:27:10Z</cp:lastPrinted>
  <dcterms:created xsi:type="dcterms:W3CDTF">2019-01-28T13:36:38Z</dcterms:created>
  <dcterms:modified xsi:type="dcterms:W3CDTF">2023-03-26T09:48:00Z</dcterms:modified>
</cp:coreProperties>
</file>